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45" activeTab="4"/>
  </bookViews>
  <sheets>
    <sheet name="прил Рус" sheetId="8" r:id="rId1"/>
    <sheet name="прил АЭСК" sheetId="9" r:id="rId2"/>
    <sheet name="Приложение № 1" sheetId="5" r:id="rId3"/>
    <sheet name="Приложение № 2" sheetId="10" r:id="rId4"/>
    <sheet name="Приложение № 4" sheetId="6" r:id="rId5"/>
  </sheets>
  <externalReferences>
    <externalReference r:id="rId6"/>
  </externalReferences>
  <definedNames>
    <definedName name="anscount" hidden="1">1</definedName>
    <definedName name="DaNet">[1]TEHSHEET!$G$2:$G$3</definedName>
    <definedName name="MONTH">[1]TEHSHEET!$E$2:$E$14</definedName>
    <definedName name="MR_LIST">[1]REESTR_MO!$D$2:$D$14</definedName>
    <definedName name="org">[1]Титульный!$G$16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ROT_22" localSheetId="2">P3_PROT_22,P4_PROT_22,P5_PROT_22</definedName>
    <definedName name="PROT_22" localSheetId="4">P3_PROT_22,P4_PROT_22,P5_PROT_22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2">P1_SCOPE_16_PRT,P2_SCOPE_16_PRT</definedName>
    <definedName name="SCOPE_16_PRT" localSheetId="4">P1_SCOPE_16_PRT,P2_SCOPE_16_PRT</definedName>
    <definedName name="SCOPE_16_PRT">P1_SCOPE_16_PRT,P2_SCOPE_16_PRT</definedName>
    <definedName name="Scope_17_PRT" localSheetId="2">P1_SCOPE_16_PRT,P2_SCOPE_16_PRT</definedName>
    <definedName name="Scope_17_PRT" localSheetId="4">P1_SCOPE_16_PRT,P2_SCOPE_16_PRT</definedName>
    <definedName name="Scope_17_PRT">P1_SCOPE_16_PRT,P2_SCOPE_16_PRT</definedName>
    <definedName name="SCOPE_PER_PRT" localSheetId="2">P5_SCOPE_PER_PRT,P6_SCOPE_PER_PRT,P7_SCOPE_PER_PRT,P8_SCOPE_PER_PRT</definedName>
    <definedName name="SCOPE_PER_PRT" localSheetId="4">P5_SCOPE_PER_PRT,P6_SCOPE_PER_PRT,P7_SCOPE_PER_PRT,P8_SCOPE_PER_PRT</definedName>
    <definedName name="SCOPE_PER_PRT">P5_SCOPE_PER_PRT,P6_SCOPE_PER_PRT,P7_SCOPE_PER_PRT,P8_SCOPE_PER_PRT</definedName>
    <definedName name="SCOPE_SV_PRT" localSheetId="2">P1_SCOPE_SV_PRT,P2_SCOPE_SV_PRT,P3_SCOPE_SV_PRT</definedName>
    <definedName name="SCOPE_SV_PRT" localSheetId="4">P1_SCOPE_SV_PRT,P2_SCOPE_SV_PRT,P3_SCOPE_SV_PRT</definedName>
    <definedName name="SCOPE_SV_PRT">P1_SCOPE_SV_PRT,P2_SCOPE_SV_PRT,P3_SCOPE_SV_PRT</definedName>
    <definedName name="Sposob_Priobr_Range">[1]TEHSHEET!$H$2:$H$4</definedName>
    <definedName name="T2.1_Protect" localSheetId="2">P4_T2.1_Protect,P5_T2.1_Protect,P6_T2.1_Protect,P7_T2.1_Protect</definedName>
    <definedName name="T2.1_Protect" localSheetId="4">P4_T2.1_Protect,P5_T2.1_Protect,P6_T2.1_Protect,P7_T2.1_Protect</definedName>
    <definedName name="T2.1_Protect">P4_T2.1_Protect,P5_T2.1_Protect,P6_T2.1_Protect,P7_T2.1_Protect</definedName>
    <definedName name="T2_1_Protect" localSheetId="2">P4_T2_1_Protect,P5_T2_1_Protect,P6_T2_1_Protect,P7_T2_1_Protect</definedName>
    <definedName name="T2_1_Protect" localSheetId="4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 localSheetId="4">P4_T2_2_Protect,P5_T2_2_Protect,P6_T2_2_Protect,P7_T2_2_Protect</definedName>
    <definedName name="T2_2_Protect">P4_T2_2_Protect,P5_T2_2_Protect,P6_T2_2_Protect,P7_T2_2_Protect</definedName>
    <definedName name="T2_DiapProt" localSheetId="2">P1_T2_DiapProt,P2_T2_DiapProt</definedName>
    <definedName name="T2_DiapProt" localSheetId="4">P1_T2_DiapProt,P2_T2_DiapProt</definedName>
    <definedName name="T2_DiapProt">P1_T2_DiapProt,P2_T2_DiapProt</definedName>
    <definedName name="T2_Protect" localSheetId="2">P4_T2_Protect,P5_T2_Protect,P6_T2_Protect</definedName>
    <definedName name="T2_Protect" localSheetId="4">P4_T2_Protect,P5_T2_Protect,P6_T2_Protect</definedName>
    <definedName name="T2_Protect">P4_T2_Protect,P5_T2_Protect,P6_T2_Protect</definedName>
    <definedName name="T6_Protect" localSheetId="2">P1_T6_Protect,P2_T6_Protect</definedName>
    <definedName name="T6_Protect" localSheetId="4">P1_T6_Protect,P2_T6_Protect</definedName>
    <definedName name="T6_Protect">P1_T6_Protect,P2_T6_Protect</definedName>
    <definedName name="version">[1]Инструкция!$B$3</definedName>
    <definedName name="YEAR">[1]TEHSHEET!$F$2:$F$5</definedName>
    <definedName name="грф" localSheetId="2">P1_SCOPE_16_PRT,P2_SCOPE_16_PRT</definedName>
    <definedName name="грф" localSheetId="4">P1_SCOPE_16_PRT,P2_SCOPE_16_PRT</definedName>
    <definedName name="грф">P1_SCOPE_16_PRT,P2_SCOPE_16_PRT</definedName>
    <definedName name="_xlnm.Print_Area" localSheetId="2">'Приложение № 1'!$A$1:$W$19</definedName>
    <definedName name="_xlnm.Print_Area" localSheetId="4">'Приложение № 4'!$A$1:$M$40</definedName>
    <definedName name="пвпрар" localSheetId="2">P1_T6_Protect,P2_T6_Protect</definedName>
    <definedName name="пвпрар" localSheetId="4">P1_T6_Protect,P2_T6_Protect</definedName>
    <definedName name="пвпрар">P1_T6_Protect,P2_T6_Protect</definedName>
  </definedNames>
  <calcPr calcId="162913"/>
</workbook>
</file>

<file path=xl/calcChain.xml><?xml version="1.0" encoding="utf-8"?>
<calcChain xmlns="http://schemas.openxmlformats.org/spreadsheetml/2006/main">
  <c r="ES23" i="9" l="1"/>
  <c r="ET23" i="9"/>
  <c r="EU23" i="9"/>
  <c r="EV23" i="9"/>
  <c r="EW23" i="9"/>
  <c r="EX23" i="9"/>
  <c r="EY23" i="9"/>
  <c r="EZ23" i="9"/>
  <c r="FA23" i="9"/>
  <c r="FB23" i="9"/>
  <c r="FC23" i="9"/>
  <c r="FD23" i="9"/>
  <c r="FE23" i="9"/>
  <c r="FF23" i="9"/>
  <c r="AA9" i="8" l="1"/>
  <c r="E23" i="9" l="1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K23" i="9"/>
  <c r="AL23" i="9"/>
  <c r="AM23" i="9"/>
  <c r="AN23" i="9"/>
  <c r="AO23" i="9"/>
  <c r="AP23" i="9"/>
  <c r="AQ23" i="9"/>
  <c r="AR23" i="9"/>
  <c r="AS23" i="9"/>
  <c r="AT23" i="9"/>
  <c r="AU23" i="9"/>
  <c r="AV23" i="9"/>
  <c r="AW23" i="9"/>
  <c r="AX23" i="9"/>
  <c r="BA23" i="9"/>
  <c r="BB23" i="9"/>
  <c r="BC23" i="9"/>
  <c r="BD23" i="9"/>
  <c r="BE23" i="9"/>
  <c r="BF23" i="9"/>
  <c r="BG23" i="9"/>
  <c r="BH23" i="9"/>
  <c r="BI23" i="9"/>
  <c r="BJ23" i="9"/>
  <c r="BK23" i="9"/>
  <c r="BL23" i="9"/>
  <c r="BM23" i="9"/>
  <c r="BN23" i="9"/>
  <c r="BQ23" i="9"/>
  <c r="BR23" i="9"/>
  <c r="BS23" i="9"/>
  <c r="BT23" i="9"/>
  <c r="BU23" i="9"/>
  <c r="BV23" i="9"/>
  <c r="BW23" i="9"/>
  <c r="BX23" i="9"/>
  <c r="BY23" i="9"/>
  <c r="BZ23" i="9"/>
  <c r="CA23" i="9"/>
  <c r="CB23" i="9"/>
  <c r="CC23" i="9"/>
  <c r="CD23" i="9"/>
  <c r="CG23" i="9"/>
  <c r="CH23" i="9"/>
  <c r="CI23" i="9"/>
  <c r="CJ23" i="9"/>
  <c r="CK23" i="9"/>
  <c r="CL23" i="9"/>
  <c r="CM23" i="9"/>
  <c r="CN23" i="9"/>
  <c r="CO23" i="9"/>
  <c r="CP23" i="9"/>
  <c r="CQ23" i="9"/>
  <c r="CR23" i="9"/>
  <c r="CS23" i="9"/>
  <c r="CT23" i="9"/>
  <c r="CW23" i="9"/>
  <c r="CX23" i="9"/>
  <c r="CY23" i="9"/>
  <c r="CZ23" i="9"/>
  <c r="DA23" i="9"/>
  <c r="DB23" i="9"/>
  <c r="DC23" i="9"/>
  <c r="DD23" i="9"/>
  <c r="DE23" i="9"/>
  <c r="DF23" i="9"/>
  <c r="DG23" i="9"/>
  <c r="DH23" i="9"/>
  <c r="DI23" i="9"/>
  <c r="DJ23" i="9"/>
  <c r="DM23" i="9"/>
  <c r="DN23" i="9"/>
  <c r="DO23" i="9"/>
  <c r="DP23" i="9"/>
  <c r="DQ23" i="9"/>
  <c r="DR23" i="9"/>
  <c r="DS23" i="9"/>
  <c r="DT23" i="9"/>
  <c r="DU23" i="9"/>
  <c r="DV23" i="9"/>
  <c r="DW23" i="9"/>
  <c r="DX23" i="9"/>
  <c r="DY23" i="9"/>
  <c r="DZ23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FI23" i="9"/>
  <c r="FJ23" i="9"/>
  <c r="FK23" i="9"/>
  <c r="FL23" i="9"/>
  <c r="FM23" i="9"/>
  <c r="FN23" i="9"/>
  <c r="FO23" i="9"/>
  <c r="FP23" i="9"/>
  <c r="FQ23" i="9"/>
  <c r="FR23" i="9"/>
  <c r="FS23" i="9"/>
  <c r="FT23" i="9"/>
  <c r="FU23" i="9"/>
  <c r="FV23" i="9"/>
  <c r="FY23" i="9"/>
  <c r="FZ23" i="9"/>
  <c r="GA23" i="9"/>
  <c r="GB23" i="9"/>
  <c r="GC23" i="9"/>
  <c r="GD23" i="9"/>
  <c r="GE23" i="9"/>
  <c r="GF23" i="9"/>
  <c r="GG23" i="9"/>
  <c r="GH23" i="9"/>
  <c r="GI23" i="9"/>
  <c r="GJ23" i="9"/>
  <c r="GK23" i="9"/>
  <c r="GL23" i="9"/>
  <c r="HA23" i="9"/>
  <c r="HB23" i="9"/>
  <c r="HC23" i="9"/>
  <c r="HD23" i="9"/>
  <c r="HE23" i="9"/>
  <c r="HF23" i="9"/>
  <c r="HG23" i="9"/>
  <c r="HH23" i="9"/>
  <c r="HI23" i="9"/>
  <c r="HJ23" i="9"/>
  <c r="HK23" i="9"/>
  <c r="HL23" i="9"/>
  <c r="HM23" i="9"/>
  <c r="HN23" i="9"/>
  <c r="H5" i="6" l="1"/>
  <c r="F5" i="6" l="1"/>
  <c r="G5" i="6"/>
  <c r="D5" i="6"/>
  <c r="E5" i="6"/>
  <c r="I5" i="6"/>
  <c r="J5" i="6"/>
  <c r="K5" i="6"/>
  <c r="L5" i="6"/>
  <c r="M5" i="6"/>
  <c r="C5" i="6"/>
  <c r="AA8" i="8" l="1"/>
  <c r="AA10" i="8"/>
  <c r="D23" i="8" l="1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C23" i="8"/>
  <c r="AB8" i="8" l="1"/>
  <c r="GM8" i="9"/>
  <c r="HO8" i="9" s="1"/>
  <c r="B5" i="6" l="1"/>
  <c r="A6" i="6"/>
  <c r="A11" i="6"/>
  <c r="A5" i="6"/>
  <c r="D10" i="9"/>
  <c r="FW9" i="9"/>
  <c r="FX9" i="9"/>
  <c r="FW10" i="9"/>
  <c r="M6" i="6" s="1"/>
  <c r="FX10" i="9"/>
  <c r="FW11" i="9"/>
  <c r="M7" i="6" s="1"/>
  <c r="FX11" i="9"/>
  <c r="FW12" i="9"/>
  <c r="M8" i="6" s="1"/>
  <c r="FX12" i="9"/>
  <c r="FW13" i="9"/>
  <c r="M9" i="6" s="1"/>
  <c r="FX13" i="9"/>
  <c r="FW14" i="9"/>
  <c r="M10" i="6" s="1"/>
  <c r="FX14" i="9"/>
  <c r="FW15" i="9"/>
  <c r="FX15" i="9"/>
  <c r="FX23" i="9" s="1"/>
  <c r="FW16" i="9"/>
  <c r="FX16" i="9"/>
  <c r="FW17" i="9"/>
  <c r="FX17" i="9"/>
  <c r="FW18" i="9"/>
  <c r="FX18" i="9"/>
  <c r="FW19" i="9"/>
  <c r="FX19" i="9"/>
  <c r="FW20" i="9"/>
  <c r="FX20" i="9"/>
  <c r="FW21" i="9"/>
  <c r="FX21" i="9"/>
  <c r="FW22" i="9"/>
  <c r="FX22" i="9"/>
  <c r="FX8" i="9"/>
  <c r="FW8" i="9"/>
  <c r="M5" i="10" s="1"/>
  <c r="FG9" i="9"/>
  <c r="FH9" i="9"/>
  <c r="FG10" i="9"/>
  <c r="L6" i="6" s="1"/>
  <c r="FH10" i="9"/>
  <c r="FG11" i="9"/>
  <c r="L7" i="6" s="1"/>
  <c r="FH11" i="9"/>
  <c r="FG12" i="9"/>
  <c r="L8" i="6" s="1"/>
  <c r="FH12" i="9"/>
  <c r="FG13" i="9"/>
  <c r="L9" i="6" s="1"/>
  <c r="FH13" i="9"/>
  <c r="FG14" i="9"/>
  <c r="L10" i="6" s="1"/>
  <c r="FH14" i="9"/>
  <c r="FG15" i="9"/>
  <c r="FH15" i="9"/>
  <c r="FH23" i="9" s="1"/>
  <c r="FG16" i="9"/>
  <c r="FH16" i="9"/>
  <c r="FG17" i="9"/>
  <c r="FH17" i="9"/>
  <c r="FG18" i="9"/>
  <c r="FH18" i="9"/>
  <c r="FG19" i="9"/>
  <c r="FH19" i="9"/>
  <c r="FG20" i="9"/>
  <c r="FH20" i="9"/>
  <c r="FG21" i="9"/>
  <c r="FH21" i="9"/>
  <c r="FG22" i="9"/>
  <c r="FH22" i="9"/>
  <c r="FH8" i="9"/>
  <c r="FG8" i="9"/>
  <c r="L5" i="10" s="1"/>
  <c r="EQ9" i="9"/>
  <c r="EQ10" i="9"/>
  <c r="K6" i="6" s="1"/>
  <c r="EQ11" i="9"/>
  <c r="K7" i="6" s="1"/>
  <c r="EQ12" i="9"/>
  <c r="K8" i="6" s="1"/>
  <c r="EQ13" i="9"/>
  <c r="K9" i="6" s="1"/>
  <c r="EQ14" i="9"/>
  <c r="K10" i="6" s="1"/>
  <c r="EQ15" i="9"/>
  <c r="EQ16" i="9"/>
  <c r="EQ17" i="9"/>
  <c r="EQ18" i="9"/>
  <c r="EQ19" i="9"/>
  <c r="EQ20" i="9"/>
  <c r="EQ21" i="9"/>
  <c r="EQ22" i="9"/>
  <c r="EQ8" i="9"/>
  <c r="K5" i="10" s="1"/>
  <c r="ER9" i="9"/>
  <c r="ER10" i="9"/>
  <c r="ER11" i="9"/>
  <c r="ER12" i="9"/>
  <c r="ER13" i="9"/>
  <c r="ER14" i="9"/>
  <c r="ER15" i="9"/>
  <c r="ER23" i="9" s="1"/>
  <c r="ER16" i="9"/>
  <c r="ER17" i="9"/>
  <c r="ER18" i="9"/>
  <c r="ER19" i="9"/>
  <c r="ER20" i="9"/>
  <c r="ER21" i="9"/>
  <c r="ER22" i="9"/>
  <c r="ER8" i="9"/>
  <c r="EA9" i="9"/>
  <c r="EB9" i="9"/>
  <c r="EA10" i="9"/>
  <c r="J6" i="6" s="1"/>
  <c r="EB10" i="9"/>
  <c r="EA11" i="9"/>
  <c r="J7" i="6" s="1"/>
  <c r="EB11" i="9"/>
  <c r="EA12" i="9"/>
  <c r="J8" i="6" s="1"/>
  <c r="EB12" i="9"/>
  <c r="EA13" i="9"/>
  <c r="J9" i="6" s="1"/>
  <c r="EB13" i="9"/>
  <c r="EA14" i="9"/>
  <c r="J10" i="6" s="1"/>
  <c r="EB14" i="9"/>
  <c r="EA15" i="9"/>
  <c r="EB15" i="9"/>
  <c r="EB23" i="9" s="1"/>
  <c r="EA16" i="9"/>
  <c r="EB16" i="9"/>
  <c r="EA17" i="9"/>
  <c r="EB17" i="9"/>
  <c r="EA18" i="9"/>
  <c r="EB18" i="9"/>
  <c r="EA19" i="9"/>
  <c r="EB19" i="9"/>
  <c r="EA20" i="9"/>
  <c r="EB20" i="9"/>
  <c r="EA21" i="9"/>
  <c r="EB21" i="9"/>
  <c r="EA22" i="9"/>
  <c r="EB22" i="9"/>
  <c r="EB8" i="9"/>
  <c r="EA8" i="9"/>
  <c r="J5" i="10" s="1"/>
  <c r="DK9" i="9"/>
  <c r="DL9" i="9"/>
  <c r="DK10" i="9"/>
  <c r="I6" i="6" s="1"/>
  <c r="DL10" i="9"/>
  <c r="DK11" i="9"/>
  <c r="I7" i="6" s="1"/>
  <c r="DL11" i="9"/>
  <c r="DK12" i="9"/>
  <c r="I8" i="6" s="1"/>
  <c r="DL12" i="9"/>
  <c r="DK13" i="9"/>
  <c r="I9" i="6" s="1"/>
  <c r="DL13" i="9"/>
  <c r="DK14" i="9"/>
  <c r="I10" i="6" s="1"/>
  <c r="DL14" i="9"/>
  <c r="DK15" i="9"/>
  <c r="DL15" i="9"/>
  <c r="DL23" i="9" s="1"/>
  <c r="DK16" i="9"/>
  <c r="DL16" i="9"/>
  <c r="DK17" i="9"/>
  <c r="DL17" i="9"/>
  <c r="DK18" i="9"/>
  <c r="DL18" i="9"/>
  <c r="DK19" i="9"/>
  <c r="DL19" i="9"/>
  <c r="DK20" i="9"/>
  <c r="DL20" i="9"/>
  <c r="DK21" i="9"/>
  <c r="DL21" i="9"/>
  <c r="DK22" i="9"/>
  <c r="DL22" i="9"/>
  <c r="DL8" i="9"/>
  <c r="DK8" i="9"/>
  <c r="I5" i="10" s="1"/>
  <c r="CU9" i="9"/>
  <c r="CV9" i="9"/>
  <c r="CU10" i="9"/>
  <c r="H6" i="6" s="1"/>
  <c r="CV10" i="9"/>
  <c r="CU11" i="9"/>
  <c r="H7" i="6" s="1"/>
  <c r="CV11" i="9"/>
  <c r="CU12" i="9"/>
  <c r="H8" i="6" s="1"/>
  <c r="CV12" i="9"/>
  <c r="CU13" i="9"/>
  <c r="H9" i="6" s="1"/>
  <c r="CV13" i="9"/>
  <c r="CU14" i="9"/>
  <c r="H10" i="6" s="1"/>
  <c r="CV14" i="9"/>
  <c r="CU15" i="9"/>
  <c r="CV15" i="9"/>
  <c r="CV23" i="9" s="1"/>
  <c r="CU16" i="9"/>
  <c r="CV16" i="9"/>
  <c r="CU17" i="9"/>
  <c r="CV17" i="9"/>
  <c r="CU18" i="9"/>
  <c r="CV18" i="9"/>
  <c r="CU19" i="9"/>
  <c r="CV19" i="9"/>
  <c r="CU20" i="9"/>
  <c r="CV20" i="9"/>
  <c r="CU21" i="9"/>
  <c r="CV21" i="9"/>
  <c r="CU22" i="9"/>
  <c r="CV22" i="9"/>
  <c r="CV8" i="9"/>
  <c r="CU8" i="9"/>
  <c r="H5" i="10" s="1"/>
  <c r="CE9" i="9"/>
  <c r="CF9" i="9"/>
  <c r="CE10" i="9"/>
  <c r="G6" i="6" s="1"/>
  <c r="CF10" i="9"/>
  <c r="CE11" i="9"/>
  <c r="G7" i="6" s="1"/>
  <c r="CF11" i="9"/>
  <c r="CE12" i="9"/>
  <c r="G8" i="6" s="1"/>
  <c r="CF12" i="9"/>
  <c r="CE13" i="9"/>
  <c r="G9" i="6" s="1"/>
  <c r="CF13" i="9"/>
  <c r="CE14" i="9"/>
  <c r="G10" i="6" s="1"/>
  <c r="CF14" i="9"/>
  <c r="CE15" i="9"/>
  <c r="CF15" i="9"/>
  <c r="CF23" i="9" s="1"/>
  <c r="CE16" i="9"/>
  <c r="CF16" i="9"/>
  <c r="CE17" i="9"/>
  <c r="CF17" i="9"/>
  <c r="CE18" i="9"/>
  <c r="CF18" i="9"/>
  <c r="CE19" i="9"/>
  <c r="CF19" i="9"/>
  <c r="CE20" i="9"/>
  <c r="CF20" i="9"/>
  <c r="CE21" i="9"/>
  <c r="CF21" i="9"/>
  <c r="CE22" i="9"/>
  <c r="CF22" i="9"/>
  <c r="CF8" i="9"/>
  <c r="CE8" i="9"/>
  <c r="BO9" i="9"/>
  <c r="BP9" i="9"/>
  <c r="BO10" i="9"/>
  <c r="F6" i="6" s="1"/>
  <c r="BP10" i="9"/>
  <c r="BO11" i="9"/>
  <c r="F7" i="6" s="1"/>
  <c r="BP11" i="9"/>
  <c r="BO12" i="9"/>
  <c r="F8" i="6" s="1"/>
  <c r="BP12" i="9"/>
  <c r="BO13" i="9"/>
  <c r="F9" i="6" s="1"/>
  <c r="BP13" i="9"/>
  <c r="BO14" i="9"/>
  <c r="F10" i="6" s="1"/>
  <c r="BP14" i="9"/>
  <c r="BO15" i="9"/>
  <c r="BP15" i="9"/>
  <c r="BP23" i="9" s="1"/>
  <c r="BO16" i="9"/>
  <c r="BP16" i="9"/>
  <c r="BO17" i="9"/>
  <c r="BP17" i="9"/>
  <c r="BO18" i="9"/>
  <c r="BP18" i="9"/>
  <c r="BO19" i="9"/>
  <c r="BP19" i="9"/>
  <c r="BO20" i="9"/>
  <c r="BP20" i="9"/>
  <c r="BO21" i="9"/>
  <c r="BP21" i="9"/>
  <c r="BO22" i="9"/>
  <c r="BP22" i="9"/>
  <c r="BP8" i="9"/>
  <c r="BO8" i="9"/>
  <c r="AY9" i="9"/>
  <c r="AZ9" i="9"/>
  <c r="AY10" i="9"/>
  <c r="E6" i="6" s="1"/>
  <c r="AZ10" i="9"/>
  <c r="AY11" i="9"/>
  <c r="E7" i="6" s="1"/>
  <c r="AZ11" i="9"/>
  <c r="AY12" i="9"/>
  <c r="E8" i="6" s="1"/>
  <c r="AZ12" i="9"/>
  <c r="AY13" i="9"/>
  <c r="E9" i="6" s="1"/>
  <c r="AZ13" i="9"/>
  <c r="AY14" i="9"/>
  <c r="E10" i="6" s="1"/>
  <c r="AZ14" i="9"/>
  <c r="AY15" i="9"/>
  <c r="AZ15" i="9"/>
  <c r="AZ23" i="9" s="1"/>
  <c r="AY16" i="9"/>
  <c r="AZ16" i="9"/>
  <c r="AY17" i="9"/>
  <c r="AZ17" i="9"/>
  <c r="AY18" i="9"/>
  <c r="AZ18" i="9"/>
  <c r="AY19" i="9"/>
  <c r="AZ19" i="9"/>
  <c r="AY20" i="9"/>
  <c r="AZ20" i="9"/>
  <c r="AY21" i="9"/>
  <c r="AZ21" i="9"/>
  <c r="AY22" i="9"/>
  <c r="AZ22" i="9"/>
  <c r="AZ8" i="9"/>
  <c r="AY8" i="9"/>
  <c r="AI9" i="9"/>
  <c r="AJ9" i="9"/>
  <c r="AI10" i="9"/>
  <c r="D6" i="6" s="1"/>
  <c r="AJ10" i="9"/>
  <c r="AI11" i="9"/>
  <c r="D7" i="6" s="1"/>
  <c r="AJ11" i="9"/>
  <c r="AI12" i="9"/>
  <c r="D8" i="6" s="1"/>
  <c r="AJ12" i="9"/>
  <c r="AI13" i="9"/>
  <c r="D9" i="6" s="1"/>
  <c r="AJ13" i="9"/>
  <c r="AI14" i="9"/>
  <c r="D10" i="6" s="1"/>
  <c r="AJ14" i="9"/>
  <c r="AI15" i="9"/>
  <c r="AJ15" i="9"/>
  <c r="AJ23" i="9" s="1"/>
  <c r="AI16" i="9"/>
  <c r="AJ16" i="9"/>
  <c r="AI17" i="9"/>
  <c r="AJ17" i="9"/>
  <c r="AI18" i="9"/>
  <c r="AJ18" i="9"/>
  <c r="AI19" i="9"/>
  <c r="AJ19" i="9"/>
  <c r="AI20" i="9"/>
  <c r="AJ20" i="9"/>
  <c r="AI21" i="9"/>
  <c r="AJ21" i="9"/>
  <c r="AI22" i="9"/>
  <c r="AJ22" i="9"/>
  <c r="AJ8" i="9"/>
  <c r="AI8" i="9"/>
  <c r="S9" i="9"/>
  <c r="T9" i="9"/>
  <c r="S10" i="9"/>
  <c r="C6" i="6" s="1"/>
  <c r="T10" i="9"/>
  <c r="S11" i="9"/>
  <c r="C7" i="6" s="1"/>
  <c r="T11" i="9"/>
  <c r="S12" i="9"/>
  <c r="C8" i="6" s="1"/>
  <c r="T12" i="9"/>
  <c r="S13" i="9"/>
  <c r="C9" i="6" s="1"/>
  <c r="T13" i="9"/>
  <c r="S14" i="9"/>
  <c r="C10" i="6" s="1"/>
  <c r="T14" i="9"/>
  <c r="S15" i="9"/>
  <c r="T15" i="9"/>
  <c r="T23" i="9" s="1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T8" i="9"/>
  <c r="S8" i="9"/>
  <c r="C9" i="9"/>
  <c r="D9" i="9"/>
  <c r="C10" i="9"/>
  <c r="C11" i="9"/>
  <c r="D11" i="9"/>
  <c r="C12" i="9"/>
  <c r="B8" i="6" s="1"/>
  <c r="D12" i="9"/>
  <c r="C13" i="9"/>
  <c r="B9" i="6" s="1"/>
  <c r="D13" i="9"/>
  <c r="C14" i="9"/>
  <c r="B10" i="6" s="1"/>
  <c r="D14" i="9"/>
  <c r="C15" i="9"/>
  <c r="D15" i="9"/>
  <c r="D23" i="9" s="1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D8" i="9"/>
  <c r="C8" i="9"/>
  <c r="A10" i="10"/>
  <c r="A10" i="6" s="1"/>
  <c r="A9" i="10"/>
  <c r="A9" i="6" s="1"/>
  <c r="A8" i="10"/>
  <c r="A8" i="6" s="1"/>
  <c r="A7" i="10"/>
  <c r="A7" i="6" s="1"/>
  <c r="A18" i="5"/>
  <c r="A17" i="5"/>
  <c r="A16" i="5"/>
  <c r="A15" i="5"/>
  <c r="A14" i="5"/>
  <c r="A13" i="5"/>
  <c r="A10" i="5"/>
  <c r="A9" i="5"/>
  <c r="A8" i="5"/>
  <c r="A7" i="5"/>
  <c r="A6" i="5"/>
  <c r="AA23" i="8"/>
  <c r="AB23" i="8"/>
  <c r="GO22" i="9"/>
  <c r="HQ22" i="9" s="1"/>
  <c r="GP22" i="9"/>
  <c r="HR22" i="9" s="1"/>
  <c r="GQ22" i="9"/>
  <c r="HS22" i="9" s="1"/>
  <c r="GR22" i="9"/>
  <c r="HT22" i="9" s="1"/>
  <c r="GS22" i="9"/>
  <c r="HU22" i="9" s="1"/>
  <c r="GT22" i="9"/>
  <c r="HV22" i="9" s="1"/>
  <c r="GU22" i="9"/>
  <c r="HW22" i="9" s="1"/>
  <c r="GV22" i="9"/>
  <c r="HX22" i="9" s="1"/>
  <c r="GW22" i="9"/>
  <c r="HY22" i="9" s="1"/>
  <c r="GX22" i="9"/>
  <c r="HZ22" i="9" s="1"/>
  <c r="GY22" i="9"/>
  <c r="IA22" i="9" s="1"/>
  <c r="GZ22" i="9"/>
  <c r="IB22" i="9" s="1"/>
  <c r="FW23" i="9" l="1"/>
  <c r="M11" i="6"/>
  <c r="B6" i="6"/>
  <c r="AI23" i="9"/>
  <c r="D5" i="10" s="1"/>
  <c r="D11" i="6"/>
  <c r="BO23" i="9"/>
  <c r="F5" i="10" s="1"/>
  <c r="F11" i="6"/>
  <c r="C23" i="9"/>
  <c r="B5" i="10" s="1"/>
  <c r="S23" i="9"/>
  <c r="C5" i="10" s="1"/>
  <c r="C11" i="6"/>
  <c r="AY23" i="9"/>
  <c r="E5" i="10" s="1"/>
  <c r="E11" i="6"/>
  <c r="CE23" i="9"/>
  <c r="G5" i="10" s="1"/>
  <c r="G11" i="6"/>
  <c r="CU23" i="9"/>
  <c r="H11" i="6"/>
  <c r="DK23" i="9"/>
  <c r="I11" i="6"/>
  <c r="EA23" i="9"/>
  <c r="J11" i="6"/>
  <c r="EQ23" i="9"/>
  <c r="K11" i="6"/>
  <c r="FG23" i="9"/>
  <c r="L11" i="6"/>
  <c r="H11" i="10"/>
  <c r="I9" i="10"/>
  <c r="I7" i="10"/>
  <c r="J11" i="10"/>
  <c r="K9" i="10"/>
  <c r="L11" i="10"/>
  <c r="C9" i="10"/>
  <c r="D11" i="10"/>
  <c r="E9" i="10"/>
  <c r="B11" i="10"/>
  <c r="E7" i="10"/>
  <c r="G9" i="10"/>
  <c r="G7" i="10"/>
  <c r="K7" i="10"/>
  <c r="M9" i="10"/>
  <c r="M7" i="10"/>
  <c r="B8" i="10"/>
  <c r="C6" i="10"/>
  <c r="C10" i="10"/>
  <c r="C8" i="10"/>
  <c r="D6" i="10"/>
  <c r="D8" i="10"/>
  <c r="E6" i="10"/>
  <c r="E10" i="10"/>
  <c r="E8" i="10"/>
  <c r="F6" i="10"/>
  <c r="F8" i="10"/>
  <c r="G6" i="10"/>
  <c r="G10" i="10"/>
  <c r="G8" i="10"/>
  <c r="H6" i="10"/>
  <c r="H10" i="10"/>
  <c r="H8" i="10"/>
  <c r="I6" i="10"/>
  <c r="I10" i="10"/>
  <c r="I8" i="10"/>
  <c r="J6" i="10"/>
  <c r="J10" i="10"/>
  <c r="J8" i="10"/>
  <c r="K6" i="10"/>
  <c r="K10" i="10"/>
  <c r="K8" i="10"/>
  <c r="L6" i="10"/>
  <c r="L10" i="10"/>
  <c r="L8" i="10"/>
  <c r="M6" i="10"/>
  <c r="M10" i="10"/>
  <c r="M8" i="10"/>
  <c r="B7" i="6"/>
  <c r="B11" i="6"/>
  <c r="E24" i="9"/>
  <c r="C11" i="10"/>
  <c r="C7" i="10"/>
  <c r="D9" i="10"/>
  <c r="E11" i="10"/>
  <c r="F7" i="10"/>
  <c r="G11" i="10"/>
  <c r="H9" i="10"/>
  <c r="H7" i="10"/>
  <c r="I11" i="10"/>
  <c r="J9" i="10"/>
  <c r="J7" i="10"/>
  <c r="K11" i="10"/>
  <c r="L9" i="10"/>
  <c r="L7" i="10"/>
  <c r="M11" i="10"/>
  <c r="GN22" i="9"/>
  <c r="HP22" i="9" s="1"/>
  <c r="GM22" i="9"/>
  <c r="HO22" i="9" s="1"/>
  <c r="GZ21" i="9"/>
  <c r="IB21" i="9" s="1"/>
  <c r="GY21" i="9"/>
  <c r="IA21" i="9" s="1"/>
  <c r="GX21" i="9"/>
  <c r="HZ21" i="9" s="1"/>
  <c r="GW21" i="9"/>
  <c r="HY21" i="9" s="1"/>
  <c r="GV21" i="9"/>
  <c r="HX21" i="9" s="1"/>
  <c r="GU21" i="9"/>
  <c r="HW21" i="9" s="1"/>
  <c r="GT21" i="9"/>
  <c r="HV21" i="9" s="1"/>
  <c r="GS21" i="9"/>
  <c r="HU21" i="9" s="1"/>
  <c r="GR21" i="9"/>
  <c r="HT21" i="9" s="1"/>
  <c r="GQ21" i="9"/>
  <c r="HS21" i="9" s="1"/>
  <c r="GP21" i="9"/>
  <c r="HR21" i="9" s="1"/>
  <c r="GO21" i="9"/>
  <c r="HQ21" i="9" s="1"/>
  <c r="GZ20" i="9"/>
  <c r="IB20" i="9" s="1"/>
  <c r="GY20" i="9"/>
  <c r="IA20" i="9" s="1"/>
  <c r="GX20" i="9"/>
  <c r="HZ20" i="9" s="1"/>
  <c r="GW20" i="9"/>
  <c r="HY20" i="9" s="1"/>
  <c r="GV20" i="9"/>
  <c r="HX20" i="9" s="1"/>
  <c r="GU20" i="9"/>
  <c r="HW20" i="9" s="1"/>
  <c r="GT20" i="9"/>
  <c r="HV20" i="9" s="1"/>
  <c r="GS20" i="9"/>
  <c r="HU20" i="9" s="1"/>
  <c r="GR20" i="9"/>
  <c r="HT20" i="9" s="1"/>
  <c r="GQ20" i="9"/>
  <c r="HS20" i="9" s="1"/>
  <c r="GP20" i="9"/>
  <c r="HR20" i="9" s="1"/>
  <c r="GO20" i="9"/>
  <c r="HQ20" i="9" s="1"/>
  <c r="GN20" i="9"/>
  <c r="HP20" i="9" s="1"/>
  <c r="D17" i="5" s="1"/>
  <c r="GZ19" i="9"/>
  <c r="IB19" i="9" s="1"/>
  <c r="GY19" i="9"/>
  <c r="IA19" i="9" s="1"/>
  <c r="GX19" i="9"/>
  <c r="HZ19" i="9" s="1"/>
  <c r="GW19" i="9"/>
  <c r="HY19" i="9" s="1"/>
  <c r="GV19" i="9"/>
  <c r="HX19" i="9" s="1"/>
  <c r="GU19" i="9"/>
  <c r="HW19" i="9" s="1"/>
  <c r="GT19" i="9"/>
  <c r="HV19" i="9" s="1"/>
  <c r="GS19" i="9"/>
  <c r="HU19" i="9" s="1"/>
  <c r="GR19" i="9"/>
  <c r="HT19" i="9" s="1"/>
  <c r="GQ19" i="9"/>
  <c r="HS19" i="9" s="1"/>
  <c r="GP19" i="9"/>
  <c r="HR19" i="9" s="1"/>
  <c r="GO19" i="9"/>
  <c r="HQ19" i="9" s="1"/>
  <c r="GM19" i="9"/>
  <c r="HO19" i="9" s="1"/>
  <c r="GZ18" i="9"/>
  <c r="IB18" i="9" s="1"/>
  <c r="GY18" i="9"/>
  <c r="IA18" i="9" s="1"/>
  <c r="GX18" i="9"/>
  <c r="HZ18" i="9" s="1"/>
  <c r="GW18" i="9"/>
  <c r="HY18" i="9" s="1"/>
  <c r="GV18" i="9"/>
  <c r="HX18" i="9" s="1"/>
  <c r="GU18" i="9"/>
  <c r="HW18" i="9" s="1"/>
  <c r="GT18" i="9"/>
  <c r="HV18" i="9" s="1"/>
  <c r="GS18" i="9"/>
  <c r="HU18" i="9" s="1"/>
  <c r="GR18" i="9"/>
  <c r="HT18" i="9" s="1"/>
  <c r="GQ18" i="9"/>
  <c r="HS18" i="9" s="1"/>
  <c r="GP18" i="9"/>
  <c r="HR18" i="9" s="1"/>
  <c r="GO18" i="9"/>
  <c r="HQ18" i="9" s="1"/>
  <c r="GZ17" i="9"/>
  <c r="IB17" i="9" s="1"/>
  <c r="GY17" i="9"/>
  <c r="IA17" i="9" s="1"/>
  <c r="GX17" i="9"/>
  <c r="HZ17" i="9" s="1"/>
  <c r="GW17" i="9"/>
  <c r="HY17" i="9" s="1"/>
  <c r="GV17" i="9"/>
  <c r="HX17" i="9" s="1"/>
  <c r="GU17" i="9"/>
  <c r="HW17" i="9" s="1"/>
  <c r="GT17" i="9"/>
  <c r="HV17" i="9" s="1"/>
  <c r="GS17" i="9"/>
  <c r="HU17" i="9" s="1"/>
  <c r="GR17" i="9"/>
  <c r="HT17" i="9" s="1"/>
  <c r="GQ17" i="9"/>
  <c r="HS17" i="9" s="1"/>
  <c r="GP17" i="9"/>
  <c r="HR17" i="9" s="1"/>
  <c r="GO17" i="9"/>
  <c r="HQ17" i="9" s="1"/>
  <c r="GZ16" i="9"/>
  <c r="IB16" i="9" s="1"/>
  <c r="GY16" i="9"/>
  <c r="IA16" i="9" s="1"/>
  <c r="GX16" i="9"/>
  <c r="HZ16" i="9" s="1"/>
  <c r="GW16" i="9"/>
  <c r="HY16" i="9" s="1"/>
  <c r="GV16" i="9"/>
  <c r="HX16" i="9" s="1"/>
  <c r="GU16" i="9"/>
  <c r="HW16" i="9" s="1"/>
  <c r="GT16" i="9"/>
  <c r="HV16" i="9" s="1"/>
  <c r="GS16" i="9"/>
  <c r="HU16" i="9" s="1"/>
  <c r="GR16" i="9"/>
  <c r="HT16" i="9" s="1"/>
  <c r="GQ16" i="9"/>
  <c r="HS16" i="9" s="1"/>
  <c r="GP16" i="9"/>
  <c r="HR16" i="9" s="1"/>
  <c r="GO16" i="9"/>
  <c r="HQ16" i="9" s="1"/>
  <c r="GN16" i="9"/>
  <c r="HP16" i="9" s="1"/>
  <c r="D13" i="5" s="1"/>
  <c r="GZ14" i="9"/>
  <c r="IB14" i="9" s="1"/>
  <c r="GY14" i="9"/>
  <c r="IA14" i="9" s="1"/>
  <c r="GX14" i="9"/>
  <c r="HZ14" i="9" s="1"/>
  <c r="GW14" i="9"/>
  <c r="HY14" i="9" s="1"/>
  <c r="GV14" i="9"/>
  <c r="HX14" i="9" s="1"/>
  <c r="GU14" i="9"/>
  <c r="HW14" i="9" s="1"/>
  <c r="GT14" i="9"/>
  <c r="HV14" i="9" s="1"/>
  <c r="GS14" i="9"/>
  <c r="HU14" i="9" s="1"/>
  <c r="GR14" i="9"/>
  <c r="HT14" i="9" s="1"/>
  <c r="GQ14" i="9"/>
  <c r="HS14" i="9" s="1"/>
  <c r="GP14" i="9"/>
  <c r="HR14" i="9" s="1"/>
  <c r="GO14" i="9"/>
  <c r="HQ14" i="9" s="1"/>
  <c r="GZ13" i="9"/>
  <c r="IB13" i="9" s="1"/>
  <c r="GY13" i="9"/>
  <c r="IA13" i="9" s="1"/>
  <c r="GX13" i="9"/>
  <c r="HZ13" i="9" s="1"/>
  <c r="GW13" i="9"/>
  <c r="HY13" i="9" s="1"/>
  <c r="GV13" i="9"/>
  <c r="HX13" i="9" s="1"/>
  <c r="GU13" i="9"/>
  <c r="HW13" i="9" s="1"/>
  <c r="GT13" i="9"/>
  <c r="HV13" i="9" s="1"/>
  <c r="GS13" i="9"/>
  <c r="HU13" i="9" s="1"/>
  <c r="GR13" i="9"/>
  <c r="HT13" i="9" s="1"/>
  <c r="GQ13" i="9"/>
  <c r="HS13" i="9" s="1"/>
  <c r="GP13" i="9"/>
  <c r="HR13" i="9" s="1"/>
  <c r="GO13" i="9"/>
  <c r="HQ13" i="9" s="1"/>
  <c r="GZ12" i="9"/>
  <c r="IB12" i="9" s="1"/>
  <c r="GY12" i="9"/>
  <c r="IA12" i="9" s="1"/>
  <c r="GX12" i="9"/>
  <c r="HZ12" i="9" s="1"/>
  <c r="GW12" i="9"/>
  <c r="HY12" i="9" s="1"/>
  <c r="GV12" i="9"/>
  <c r="HX12" i="9" s="1"/>
  <c r="GU12" i="9"/>
  <c r="HW12" i="9" s="1"/>
  <c r="GT12" i="9"/>
  <c r="HV12" i="9" s="1"/>
  <c r="GS12" i="9"/>
  <c r="HU12" i="9" s="1"/>
  <c r="GR12" i="9"/>
  <c r="HT12" i="9" s="1"/>
  <c r="GQ12" i="9"/>
  <c r="HS12" i="9" s="1"/>
  <c r="GP12" i="9"/>
  <c r="HR12" i="9" s="1"/>
  <c r="GO12" i="9"/>
  <c r="HQ12" i="9" s="1"/>
  <c r="GZ11" i="9"/>
  <c r="IB11" i="9" s="1"/>
  <c r="GY11" i="9"/>
  <c r="IA11" i="9" s="1"/>
  <c r="GX11" i="9"/>
  <c r="HZ11" i="9" s="1"/>
  <c r="GW11" i="9"/>
  <c r="HY11" i="9" s="1"/>
  <c r="GV11" i="9"/>
  <c r="HX11" i="9" s="1"/>
  <c r="GU11" i="9"/>
  <c r="HW11" i="9" s="1"/>
  <c r="GT11" i="9"/>
  <c r="HV11" i="9" s="1"/>
  <c r="GS11" i="9"/>
  <c r="HU11" i="9" s="1"/>
  <c r="GR11" i="9"/>
  <c r="HT11" i="9" s="1"/>
  <c r="GQ11" i="9"/>
  <c r="HS11" i="9" s="1"/>
  <c r="GP11" i="9"/>
  <c r="HR11" i="9" s="1"/>
  <c r="GO11" i="9"/>
  <c r="HQ11" i="9" s="1"/>
  <c r="GZ10" i="9"/>
  <c r="IB10" i="9" s="1"/>
  <c r="GY10" i="9"/>
  <c r="IA10" i="9" s="1"/>
  <c r="GX10" i="9"/>
  <c r="HZ10" i="9" s="1"/>
  <c r="GW10" i="9"/>
  <c r="HY10" i="9" s="1"/>
  <c r="GV10" i="9"/>
  <c r="HX10" i="9" s="1"/>
  <c r="GU10" i="9"/>
  <c r="HW10" i="9" s="1"/>
  <c r="GT10" i="9"/>
  <c r="HV10" i="9" s="1"/>
  <c r="GS10" i="9"/>
  <c r="HU10" i="9" s="1"/>
  <c r="GR10" i="9"/>
  <c r="HT10" i="9" s="1"/>
  <c r="GQ10" i="9"/>
  <c r="HS10" i="9" s="1"/>
  <c r="GP10" i="9"/>
  <c r="HR10" i="9" s="1"/>
  <c r="GO10" i="9"/>
  <c r="HQ10" i="9" s="1"/>
  <c r="GN10" i="9"/>
  <c r="HP10" i="9" s="1"/>
  <c r="D6" i="5" s="1"/>
  <c r="B6" i="10" l="1"/>
  <c r="F9" i="10"/>
  <c r="D7" i="10"/>
  <c r="B9" i="10"/>
  <c r="F10" i="10"/>
  <c r="D10" i="10"/>
  <c r="B10" i="10"/>
  <c r="F11" i="10"/>
  <c r="B7" i="10"/>
  <c r="M12" i="10"/>
  <c r="E12" i="10"/>
  <c r="I12" i="10"/>
  <c r="K12" i="10"/>
  <c r="J12" i="10"/>
  <c r="G12" i="10"/>
  <c r="L12" i="10"/>
  <c r="C12" i="10"/>
  <c r="H12" i="10"/>
  <c r="GR9" i="9"/>
  <c r="HT9" i="9" s="1"/>
  <c r="C16" i="5"/>
  <c r="GN14" i="9"/>
  <c r="HP14" i="9" s="1"/>
  <c r="D10" i="5" s="1"/>
  <c r="GT9" i="9"/>
  <c r="HV9" i="9" s="1"/>
  <c r="GZ9" i="9"/>
  <c r="IB9" i="9" s="1"/>
  <c r="GM11" i="9"/>
  <c r="HO11" i="9" s="1"/>
  <c r="GM14" i="9"/>
  <c r="HO14" i="9" s="1"/>
  <c r="GP15" i="9"/>
  <c r="GM10" i="9"/>
  <c r="HO10" i="9" s="1"/>
  <c r="GN11" i="9"/>
  <c r="HP11" i="9" s="1"/>
  <c r="D7" i="5" s="1"/>
  <c r="GM13" i="9"/>
  <c r="HO13" i="9" s="1"/>
  <c r="GS15" i="9"/>
  <c r="GV15" i="9"/>
  <c r="GM18" i="9"/>
  <c r="HO18" i="9" s="1"/>
  <c r="GT15" i="9"/>
  <c r="GZ15" i="9"/>
  <c r="GM16" i="9"/>
  <c r="HO16" i="9" s="1"/>
  <c r="GN19" i="9"/>
  <c r="HP19" i="9" s="1"/>
  <c r="D16" i="5" s="1"/>
  <c r="GV9" i="9"/>
  <c r="HX9" i="9" s="1"/>
  <c r="GQ15" i="9"/>
  <c r="GW15" i="9"/>
  <c r="GN18" i="9"/>
  <c r="HP18" i="9" s="1"/>
  <c r="D15" i="5" s="1"/>
  <c r="GM21" i="9"/>
  <c r="HO21" i="9" s="1"/>
  <c r="GO9" i="9"/>
  <c r="HQ9" i="9" s="1"/>
  <c r="GX9" i="9"/>
  <c r="HZ9" i="9" s="1"/>
  <c r="GS9" i="9"/>
  <c r="HU9" i="9" s="1"/>
  <c r="GU9" i="9"/>
  <c r="HW9" i="9" s="1"/>
  <c r="GY9" i="9"/>
  <c r="IA9" i="9" s="1"/>
  <c r="GN12" i="9"/>
  <c r="HP12" i="9" s="1"/>
  <c r="D8" i="5" s="1"/>
  <c r="GM12" i="9"/>
  <c r="HO12" i="9" s="1"/>
  <c r="GY15" i="9"/>
  <c r="GM17" i="9"/>
  <c r="HO17" i="9" s="1"/>
  <c r="GN21" i="9"/>
  <c r="HP21" i="9" s="1"/>
  <c r="D18" i="5" s="1"/>
  <c r="GM20" i="9"/>
  <c r="HO20" i="9" s="1"/>
  <c r="GW9" i="9"/>
  <c r="HY9" i="9" s="1"/>
  <c r="GU15" i="9"/>
  <c r="GQ9" i="9"/>
  <c r="HS9" i="9" s="1"/>
  <c r="GN13" i="9"/>
  <c r="HP13" i="9" s="1"/>
  <c r="D9" i="5" s="1"/>
  <c r="GR15" i="9"/>
  <c r="GX15" i="9"/>
  <c r="GN17" i="9"/>
  <c r="HP17" i="9" s="1"/>
  <c r="D14" i="5" s="1"/>
  <c r="GO15" i="9"/>
  <c r="GP9" i="9"/>
  <c r="HR9" i="9" s="1"/>
  <c r="F12" i="10" l="1"/>
  <c r="D12" i="10"/>
  <c r="B12" i="10"/>
  <c r="HQ15" i="9"/>
  <c r="HQ23" i="9" s="1"/>
  <c r="GO23" i="9"/>
  <c r="HZ15" i="9"/>
  <c r="HZ23" i="9" s="1"/>
  <c r="GX23" i="9"/>
  <c r="HW15" i="9"/>
  <c r="HW23" i="9" s="1"/>
  <c r="GU23" i="9"/>
  <c r="HS15" i="9"/>
  <c r="HS23" i="9" s="1"/>
  <c r="GQ23" i="9"/>
  <c r="IB15" i="9"/>
  <c r="IB23" i="9" s="1"/>
  <c r="GZ23" i="9"/>
  <c r="HU15" i="9"/>
  <c r="HU23" i="9" s="1"/>
  <c r="GS23" i="9"/>
  <c r="HR15" i="9"/>
  <c r="HR23" i="9" s="1"/>
  <c r="GP23" i="9"/>
  <c r="HT15" i="9"/>
  <c r="HT23" i="9" s="1"/>
  <c r="GR23" i="9"/>
  <c r="IA15" i="9"/>
  <c r="IA23" i="9" s="1"/>
  <c r="GY23" i="9"/>
  <c r="HY15" i="9"/>
  <c r="HY23" i="9" s="1"/>
  <c r="GW23" i="9"/>
  <c r="HV15" i="9"/>
  <c r="HV23" i="9" s="1"/>
  <c r="GT23" i="9"/>
  <c r="HX15" i="9"/>
  <c r="HX23" i="9" s="1"/>
  <c r="GV23" i="9"/>
  <c r="D12" i="5"/>
  <c r="D11" i="5"/>
  <c r="GR8" i="9"/>
  <c r="HT8" i="9" s="1"/>
  <c r="GY8" i="9"/>
  <c r="IA8" i="9" s="1"/>
  <c r="GP8" i="9"/>
  <c r="HR8" i="9" s="1"/>
  <c r="GN9" i="9"/>
  <c r="HP9" i="9" s="1"/>
  <c r="C17" i="5"/>
  <c r="C8" i="5"/>
  <c r="GM9" i="9"/>
  <c r="HO9" i="9" s="1"/>
  <c r="GU8" i="9"/>
  <c r="HW8" i="9" s="1"/>
  <c r="GT8" i="9"/>
  <c r="HV8" i="9" s="1"/>
  <c r="GX8" i="9"/>
  <c r="HZ8" i="9" s="1"/>
  <c r="C14" i="5"/>
  <c r="C15" i="5"/>
  <c r="C6" i="5"/>
  <c r="C7" i="5"/>
  <c r="GQ8" i="9"/>
  <c r="HS8" i="9" s="1"/>
  <c r="GN15" i="9"/>
  <c r="GW8" i="9"/>
  <c r="HY8" i="9" s="1"/>
  <c r="HO25" i="9"/>
  <c r="C13" i="5"/>
  <c r="C18" i="5"/>
  <c r="C9" i="5"/>
  <c r="C10" i="5"/>
  <c r="GN8" i="9"/>
  <c r="HP8" i="9" s="1"/>
  <c r="GM15" i="9"/>
  <c r="HO15" i="9" l="1"/>
  <c r="HO23" i="9" s="1"/>
  <c r="GM23" i="9"/>
  <c r="HP15" i="9"/>
  <c r="HP23" i="9" s="1"/>
  <c r="GN23" i="9"/>
  <c r="GS8" i="9"/>
  <c r="HU8" i="9" s="1"/>
  <c r="GZ8" i="9"/>
  <c r="IB8" i="9" s="1"/>
  <c r="C11" i="5"/>
  <c r="GV8" i="9"/>
  <c r="HX8" i="9" s="1"/>
  <c r="GO8" i="9"/>
  <c r="HQ8" i="9" s="1"/>
  <c r="C12" i="5"/>
  <c r="E12" i="5" s="1"/>
  <c r="AB22" i="8"/>
  <c r="AA22" i="8"/>
  <c r="AB21" i="8"/>
  <c r="AB18" i="8"/>
  <c r="AB14" i="8"/>
  <c r="E11" i="5" l="1"/>
  <c r="C19" i="5"/>
  <c r="AA16" i="8"/>
  <c r="AB17" i="8"/>
  <c r="AA20" i="8"/>
  <c r="AB13" i="8"/>
  <c r="AB19" i="8"/>
  <c r="AA21" i="8"/>
  <c r="AA12" i="8"/>
  <c r="AA14" i="8"/>
  <c r="AA18" i="8"/>
  <c r="AB10" i="8"/>
  <c r="AA11" i="8"/>
  <c r="AA13" i="8"/>
  <c r="AA17" i="8"/>
  <c r="AB11" i="8"/>
  <c r="AB16" i="8"/>
  <c r="AB20" i="8"/>
  <c r="AB12" i="8"/>
  <c r="AA19" i="8"/>
  <c r="IC19" i="9" l="1"/>
  <c r="B16" i="5" s="1"/>
  <c r="IC18" i="9"/>
  <c r="B15" i="5" s="1"/>
  <c r="IC21" i="9"/>
  <c r="B18" i="5" s="1"/>
  <c r="IC13" i="9"/>
  <c r="B9" i="5" s="1"/>
  <c r="IC16" i="9"/>
  <c r="B13" i="5" s="1"/>
  <c r="IC12" i="9"/>
  <c r="B8" i="5" s="1"/>
  <c r="IC10" i="9"/>
  <c r="B6" i="5" s="1"/>
  <c r="IC14" i="9"/>
  <c r="B10" i="5" s="1"/>
  <c r="IC20" i="9"/>
  <c r="B17" i="5" s="1"/>
  <c r="IC17" i="9"/>
  <c r="B14" i="5" s="1"/>
  <c r="IC11" i="9"/>
  <c r="B7" i="5" s="1"/>
  <c r="IC15" i="9"/>
  <c r="B12" i="5" s="1"/>
  <c r="IC9" i="9"/>
  <c r="B11" i="5" s="1"/>
  <c r="AA15" i="8"/>
  <c r="AB9" i="8"/>
  <c r="AB15" i="8"/>
  <c r="B19" i="5" l="1"/>
  <c r="E9" i="5"/>
  <c r="E10" i="5"/>
  <c r="B12" i="6" l="1"/>
  <c r="G12" i="6" l="1"/>
  <c r="E6" i="5"/>
  <c r="M12" i="6" l="1"/>
  <c r="L12" i="6"/>
  <c r="K12" i="6"/>
  <c r="J12" i="6"/>
  <c r="I12" i="6"/>
  <c r="H12" i="6"/>
  <c r="F12" i="6"/>
  <c r="E12" i="6"/>
  <c r="D12" i="6"/>
  <c r="C12" i="6"/>
  <c r="E8" i="5" l="1"/>
  <c r="E17" i="5"/>
  <c r="E16" i="5" l="1"/>
  <c r="E18" i="5"/>
  <c r="B2" i="5" l="1"/>
  <c r="E7" i="5" l="1"/>
  <c r="E13" i="5" l="1"/>
  <c r="D19" i="5" l="1"/>
  <c r="E19" i="5" s="1"/>
</calcChain>
</file>

<file path=xl/sharedStrings.xml><?xml version="1.0" encoding="utf-8"?>
<sst xmlns="http://schemas.openxmlformats.org/spreadsheetml/2006/main" count="908" uniqueCount="88">
  <si>
    <t>Регулируемая цена электрической энергии, руб.кВтч. (с НДС)</t>
  </si>
  <si>
    <t>Удельный вес в общем объеме, %</t>
  </si>
  <si>
    <t xml:space="preserve">Население, осуществляющее оплату по зонным тарифам (ночь)-(полупик (день) </t>
  </si>
  <si>
    <t>Приложение № 2</t>
  </si>
  <si>
    <t>Группы потребителей</t>
  </si>
  <si>
    <t>Объем электрической энергии, тыс.кВтч.</t>
  </si>
  <si>
    <t>Стоимость электрической энергии, тыс.руб. (с НДС)</t>
  </si>
  <si>
    <t>Темп роста  тарифа электроэнергии к пред. месяцу 2015, %</t>
  </si>
  <si>
    <t>ИТОГО НАСЕЛЕНИЕ</t>
  </si>
  <si>
    <t>ИТОГО НАСЕЛЕНИЕ и потребители, приравненные к нему:</t>
  </si>
  <si>
    <t>Объем потребления электрической энергии населением Астраханской области по месяцам по группам населения (тыс. кВтч.)</t>
  </si>
  <si>
    <t>Итого</t>
  </si>
  <si>
    <t>Приложение № 3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</si>
  <si>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</si>
  <si>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</si>
  <si>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с НДС</t>
  </si>
  <si>
    <t>Потребители</t>
  </si>
  <si>
    <t>Код строки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</si>
  <si>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</si>
  <si>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</si>
  <si>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</si>
  <si>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</si>
  <si>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</si>
  <si>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</si>
  <si>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</si>
  <si>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</si>
  <si>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всего</t>
  </si>
  <si>
    <t>ночь</t>
  </si>
  <si>
    <t>день</t>
  </si>
  <si>
    <t>пик</t>
  </si>
  <si>
    <t>полупик</t>
  </si>
  <si>
    <t>тыс.кВтч</t>
  </si>
  <si>
    <t>тыс.руб.</t>
  </si>
  <si>
    <t>Всего по населению и приравненным к нему категориям</t>
  </si>
  <si>
    <t>100</t>
  </si>
  <si>
    <t>Население, всего</t>
  </si>
  <si>
    <t>200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</si>
  <si>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</si>
  <si>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210</t>
  </si>
  <si>
    <t>220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</si>
  <si>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</si>
  <si>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230</t>
  </si>
  <si>
    <t>240</t>
  </si>
  <si>
    <t>Население, проживающее в сельских населенных пунктах, а также приравненные к нему категории потребителей</t>
  </si>
  <si>
    <t>250</t>
  </si>
  <si>
    <t>Приравненные к населению категории потребителей, всего</t>
  </si>
  <si>
    <t>300</t>
  </si>
  <si>
    <t>Исполнители коммунальных услуг, наймодатели</t>
  </si>
  <si>
    <t>310</t>
  </si>
  <si>
    <t>Садоводческие или огороднические некоммерческие товарищества</t>
  </si>
  <si>
    <t>320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</si>
  <si>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</si>
  <si>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330</t>
  </si>
  <si>
    <t>Содержащиеся за счет прихожан религиозные организации</t>
  </si>
  <si>
    <t>340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</si>
  <si>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</si>
  <si>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350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</si>
  <si>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</si>
  <si>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360</t>
  </si>
  <si>
    <t>Для сведения: общедомовые нужды (сверх норматива потребления)</t>
  </si>
  <si>
    <t>400</t>
  </si>
  <si>
    <t>Полезный отпуск - всего</t>
  </si>
  <si>
    <t>500</t>
  </si>
  <si>
    <t>1</t>
  </si>
  <si>
    <t>2</t>
  </si>
  <si>
    <t>4</t>
  </si>
  <si>
    <t>5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</si>
  <si>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</si>
  <si>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</si>
  <si>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</si>
  <si>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</si>
  <si>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</si>
  <si>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</si>
  <si>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</si>
  <si>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</si>
  <si>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</si>
  <si>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</si>
  <si>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ИТОГО Потребители, приравненные к населению</t>
  </si>
  <si>
    <t>Приравненные к населению категории потребителей</t>
  </si>
  <si>
    <t>Приложение № 1</t>
  </si>
  <si>
    <t>2024 год</t>
  </si>
  <si>
    <t>ООО "РУСЭНЕРГОСБЫТ"</t>
  </si>
  <si>
    <t>ПАО "АЭСК"</t>
  </si>
  <si>
    <t>2022 год</t>
  </si>
  <si>
    <t>Динамика структуры потребления электрической энергии населением на территории Астраханской области за  2022 год ( уд.вес)</t>
  </si>
  <si>
    <t>Всего за 2022 год ПАО "АЭСК"</t>
  </si>
  <si>
    <t>ВСЕГО за 2022 год (ПАО "АЭСК" и ООО "РУСЭНЕРГОСБЫТ")</t>
  </si>
  <si>
    <t>Всего за 2022 год ООО "РУСЭНЕРГОСБЫТ"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</si>
</sst>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"/>
    <numFmt numFmtId="167" formatCode="#,##0.000"/>
    <numFmt numFmtId="168" formatCode="_-* #,##0.000_р_._-;\-* #,##0.000_р_._-;_-* &quot;-&quot;??_р_._-;_-@_-"/>
    <numFmt numFmtId="169" formatCode="_-* #,##0.00000_р_._-;\-* #,##0.00000_р_._-;_-* &quot;-&quot;??_р_._-;_-@_-"/>
    <numFmt numFmtId="170" formatCode="0.0000"/>
    <numFmt numFmtId="171" formatCode="_-* #,##0.000\ _₽_-;\-* #,##0.000\ _₽_-;_-* &quot;-&quot;???\ _₽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scheme val="minor"/>
    </font>
    <font>
      <sz val="9"/>
      <name val="Tahoma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D7EAD3"/>
      </patternFill>
    </fill>
    <fill>
      <patternFill patternType="solid">
        <fgColor rgb="FFEAEBEE"/>
      </patternFill>
    </fill>
    <fill>
      <patternFill patternType="solid">
        <fgColor theme="0"/>
      </patternFill>
    </fill>
    <fill>
      <patternFill patternType="solid">
        <fgColor rgb="FFFFFF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 applyFill="0" applyBorder="0"/>
    <xf numFmtId="49" fontId="20" fillId="0" borderId="0" applyFill="0" applyBorder="0">
      <alignment vertical="top"/>
    </xf>
    <xf numFmtId="0" fontId="1" fillId="0" borderId="0" applyFill="0" applyBorder="0"/>
    <xf numFmtId="0" fontId="25" fillId="0" borderId="0" applyFill="0" applyBorder="0"/>
    <xf numFmtId="49" fontId="26" fillId="0" borderId="0" applyFill="0" applyBorder="0">
      <alignment vertical="top"/>
    </xf>
  </cellStyleXfs>
  <cellXfs count="171">
    <xf numFmtId="0" fontId="0" fillId="0" borderId="0" xfId="0"/>
    <xf numFmtId="0" fontId="9" fillId="2" borderId="1" xfId="1" applyFont="1" applyFill="1" applyBorder="1" applyAlignment="1">
      <alignment horizontal="center" vertical="center" wrapText="1"/>
    </xf>
    <xf numFmtId="0" fontId="3" fillId="0" borderId="0" xfId="2" applyBorder="1"/>
    <xf numFmtId="0" fontId="3" fillId="0" borderId="0" xfId="2"/>
    <xf numFmtId="0" fontId="13" fillId="0" borderId="0" xfId="2" applyFont="1"/>
    <xf numFmtId="0" fontId="12" fillId="0" borderId="0" xfId="2" applyFont="1" applyAlignment="1"/>
    <xf numFmtId="0" fontId="14" fillId="0" borderId="0" xfId="2" applyFont="1" applyAlignment="1"/>
    <xf numFmtId="0" fontId="12" fillId="2" borderId="0" xfId="2" applyFont="1" applyFill="1" applyAlignment="1"/>
    <xf numFmtId="0" fontId="14" fillId="2" borderId="0" xfId="2" applyFont="1" applyFill="1" applyAlignment="1"/>
    <xf numFmtId="0" fontId="11" fillId="0" borderId="0" xfId="2" applyFont="1" applyBorder="1"/>
    <xf numFmtId="0" fontId="14" fillId="2" borderId="0" xfId="2" applyFont="1" applyFill="1" applyBorder="1" applyAlignment="1"/>
    <xf numFmtId="0" fontId="14" fillId="2" borderId="3" xfId="2" applyFont="1" applyFill="1" applyBorder="1" applyAlignment="1"/>
    <xf numFmtId="0" fontId="8" fillId="0" borderId="1" xfId="2" applyFont="1" applyFill="1" applyBorder="1" applyAlignment="1">
      <alignment horizontal="left" vertical="center" wrapText="1"/>
    </xf>
    <xf numFmtId="165" fontId="9" fillId="2" borderId="1" xfId="3" applyFont="1" applyFill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vertical="center"/>
    </xf>
    <xf numFmtId="0" fontId="3" fillId="0" borderId="0" xfId="2" applyBorder="1" applyAlignment="1">
      <alignment horizontal="right" wrapText="1"/>
    </xf>
    <xf numFmtId="164" fontId="6" fillId="2" borderId="1" xfId="4" applyFont="1" applyFill="1" applyBorder="1" applyAlignment="1">
      <alignment horizontal="center" vertical="center" wrapText="1"/>
    </xf>
    <xf numFmtId="17" fontId="17" fillId="2" borderId="1" xfId="1" applyNumberFormat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166" fontId="3" fillId="0" borderId="0" xfId="2" applyNumberFormat="1"/>
    <xf numFmtId="165" fontId="10" fillId="2" borderId="1" xfId="3" applyFont="1" applyFill="1" applyBorder="1" applyAlignment="1">
      <alignment vertical="center" wrapText="1"/>
    </xf>
    <xf numFmtId="165" fontId="23" fillId="2" borderId="1" xfId="3" applyFont="1" applyFill="1" applyBorder="1" applyAlignment="1">
      <alignment vertical="center" wrapText="1"/>
    </xf>
    <xf numFmtId="43" fontId="23" fillId="0" borderId="1" xfId="2" applyNumberFormat="1" applyFont="1" applyBorder="1" applyAlignment="1">
      <alignment vertical="center"/>
    </xf>
    <xf numFmtId="2" fontId="24" fillId="3" borderId="1" xfId="2" applyNumberFormat="1" applyFont="1" applyFill="1" applyBorder="1" applyAlignment="1">
      <alignment horizontal="center" vertical="center"/>
    </xf>
    <xf numFmtId="166" fontId="22" fillId="0" borderId="1" xfId="2" applyNumberFormat="1" applyFont="1" applyBorder="1" applyAlignment="1">
      <alignment horizontal="center" vertical="center"/>
    </xf>
    <xf numFmtId="165" fontId="17" fillId="2" borderId="1" xfId="3" applyFont="1" applyFill="1" applyBorder="1" applyAlignment="1">
      <alignment horizontal="center" vertical="center"/>
    </xf>
    <xf numFmtId="165" fontId="23" fillId="0" borderId="1" xfId="3" applyFont="1" applyBorder="1" applyAlignment="1">
      <alignment horizontal="center" vertical="center"/>
    </xf>
    <xf numFmtId="165" fontId="23" fillId="2" borderId="1" xfId="3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8" fontId="9" fillId="2" borderId="1" xfId="3" applyNumberFormat="1" applyFont="1" applyFill="1" applyBorder="1" applyAlignment="1">
      <alignment vertical="center" wrapText="1"/>
    </xf>
    <xf numFmtId="169" fontId="9" fillId="2" borderId="1" xfId="3" applyNumberFormat="1" applyFont="1" applyFill="1" applyBorder="1" applyAlignment="1">
      <alignment vertical="center" wrapText="1"/>
    </xf>
    <xf numFmtId="168" fontId="10" fillId="2" borderId="1" xfId="3" applyNumberFormat="1" applyFont="1" applyFill="1" applyBorder="1" applyAlignment="1">
      <alignment vertical="center" wrapText="1"/>
    </xf>
    <xf numFmtId="166" fontId="24" fillId="2" borderId="1" xfId="2" applyNumberFormat="1" applyFont="1" applyFill="1" applyBorder="1" applyAlignment="1">
      <alignment horizontal="center" vertical="center"/>
    </xf>
    <xf numFmtId="170" fontId="22" fillId="0" borderId="1" xfId="2" applyNumberFormat="1" applyFont="1" applyBorder="1" applyAlignment="1">
      <alignment horizontal="center" vertical="center"/>
    </xf>
    <xf numFmtId="166" fontId="22" fillId="0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16" fillId="0" borderId="0" xfId="0" applyFont="1"/>
    <xf numFmtId="49" fontId="27" fillId="0" borderId="1" xfId="6" applyNumberFormat="1" applyFont="1" applyBorder="1" applyAlignment="1">
      <alignment horizontal="center" vertical="center" wrapText="1"/>
    </xf>
    <xf numFmtId="49" fontId="27" fillId="8" borderId="1" xfId="6" applyNumberFormat="1" applyFont="1" applyFill="1" applyBorder="1" applyAlignment="1">
      <alignment horizontal="center" vertical="center" wrapText="1"/>
    </xf>
    <xf numFmtId="0" fontId="27" fillId="9" borderId="1" xfId="0" applyNumberFormat="1" applyFont="1" applyFill="1" applyBorder="1" applyAlignment="1">
      <alignment horizontal="left" vertical="center" wrapText="1" indent="1"/>
    </xf>
    <xf numFmtId="167" fontId="9" fillId="10" borderId="1" xfId="0" applyNumberFormat="1" applyFont="1" applyFill="1" applyBorder="1" applyAlignment="1">
      <alignment horizontal="center" vertical="center"/>
    </xf>
    <xf numFmtId="167" fontId="9" fillId="10" borderId="1" xfId="8" applyNumberFormat="1" applyFont="1" applyFill="1" applyBorder="1" applyAlignment="1">
      <alignment horizontal="center" vertical="center"/>
    </xf>
    <xf numFmtId="0" fontId="27" fillId="11" borderId="1" xfId="0" applyNumberFormat="1" applyFont="1" applyFill="1" applyBorder="1" applyAlignment="1">
      <alignment horizontal="left" vertical="center" wrapText="1" indent="2"/>
    </xf>
    <xf numFmtId="0" fontId="27" fillId="12" borderId="1" xfId="6" applyNumberFormat="1" applyFont="1" applyFill="1" applyBorder="1" applyAlignment="1">
      <alignment horizontal="left" vertical="center" wrapText="1" indent="2"/>
    </xf>
    <xf numFmtId="0" fontId="27" fillId="0" borderId="1" xfId="6" applyNumberFormat="1" applyFont="1" applyBorder="1" applyAlignment="1">
      <alignment horizontal="left" vertical="center" wrapText="1" indent="2"/>
    </xf>
    <xf numFmtId="0" fontId="27" fillId="11" borderId="1" xfId="0" applyNumberFormat="1" applyFont="1" applyFill="1" applyBorder="1" applyAlignment="1">
      <alignment horizontal="left" vertical="center" wrapText="1" indent="1"/>
    </xf>
    <xf numFmtId="0" fontId="27" fillId="0" borderId="1" xfId="0" applyNumberFormat="1" applyFont="1" applyBorder="1" applyAlignment="1">
      <alignment vertical="center"/>
    </xf>
    <xf numFmtId="0" fontId="27" fillId="9" borderId="1" xfId="0" applyNumberFormat="1" applyFont="1" applyFill="1" applyBorder="1" applyAlignment="1">
      <alignment horizontal="center" vertical="center" wrapText="1"/>
    </xf>
    <xf numFmtId="0" fontId="27" fillId="11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/>
    </xf>
    <xf numFmtId="167" fontId="7" fillId="14" borderId="1" xfId="0" applyNumberFormat="1" applyFont="1" applyFill="1" applyBorder="1" applyAlignment="1">
      <alignment horizontal="center" vertical="center"/>
    </xf>
    <xf numFmtId="167" fontId="7" fillId="15" borderId="1" xfId="0" applyNumberFormat="1" applyFont="1" applyFill="1" applyBorder="1" applyAlignment="1">
      <alignment horizontal="center" vertical="center"/>
    </xf>
    <xf numFmtId="167" fontId="7" fillId="16" borderId="1" xfId="0" applyNumberFormat="1" applyFont="1" applyFill="1" applyBorder="1" applyAlignment="1">
      <alignment horizontal="center" vertical="center"/>
    </xf>
    <xf numFmtId="167" fontId="7" fillId="17" borderId="1" xfId="0" applyNumberFormat="1" applyFont="1" applyFill="1" applyBorder="1" applyAlignment="1">
      <alignment horizontal="center" vertical="center"/>
    </xf>
    <xf numFmtId="167" fontId="7" fillId="18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16" fillId="1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71" fontId="21" fillId="0" borderId="1" xfId="2" applyNumberFormat="1" applyFont="1" applyBorder="1" applyAlignment="1">
      <alignment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49" fontId="9" fillId="17" borderId="1" xfId="6" applyNumberFormat="1" applyFont="1" applyFill="1" applyBorder="1" applyAlignment="1">
      <alignment horizontal="center" vertical="center" wrapText="1"/>
    </xf>
    <xf numFmtId="49" fontId="9" fillId="5" borderId="1" xfId="6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6" applyNumberFormat="1" applyFont="1" applyBorder="1" applyAlignment="1">
      <alignment horizontal="center" vertical="center" wrapText="1"/>
    </xf>
    <xf numFmtId="49" fontId="9" fillId="4" borderId="1" xfId="6" applyNumberFormat="1" applyFont="1" applyFill="1" applyBorder="1" applyAlignment="1">
      <alignment horizontal="center" vertical="center" wrapText="1"/>
    </xf>
    <xf numFmtId="49" fontId="9" fillId="6" borderId="1" xfId="6" applyNumberFormat="1" applyFont="1" applyFill="1" applyBorder="1" applyAlignment="1">
      <alignment horizontal="center" vertical="center" wrapText="1"/>
    </xf>
    <xf numFmtId="49" fontId="9" fillId="8" borderId="1" xfId="6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167" fontId="9" fillId="9" borderId="1" xfId="0" applyNumberFormat="1" applyFont="1" applyFill="1" applyBorder="1" applyAlignment="1">
      <alignment horizontal="center" vertical="center" wrapText="1"/>
    </xf>
    <xf numFmtId="167" fontId="9" fillId="6" borderId="1" xfId="0" applyNumberFormat="1" applyFont="1" applyFill="1" applyBorder="1" applyAlignment="1">
      <alignment horizontal="center" vertical="center"/>
    </xf>
    <xf numFmtId="167" fontId="9" fillId="6" borderId="1" xfId="8" applyNumberFormat="1" applyFont="1" applyFill="1" applyBorder="1" applyAlignment="1">
      <alignment horizontal="center" vertical="center"/>
    </xf>
    <xf numFmtId="167" fontId="7" fillId="6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9" fillId="7" borderId="1" xfId="0" applyNumberFormat="1" applyFont="1" applyFill="1" applyBorder="1" applyAlignment="1">
      <alignment horizontal="center" vertical="center"/>
    </xf>
    <xf numFmtId="167" fontId="9" fillId="7" borderId="1" xfId="8" applyNumberFormat="1" applyFont="1" applyFill="1" applyBorder="1" applyAlignment="1">
      <alignment horizontal="center" vertical="center"/>
    </xf>
    <xf numFmtId="167" fontId="7" fillId="7" borderId="1" xfId="0" applyNumberFormat="1" applyFont="1" applyFill="1" applyBorder="1" applyAlignment="1">
      <alignment horizontal="center" vertical="center"/>
    </xf>
    <xf numFmtId="167" fontId="8" fillId="7" borderId="1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7" fontId="9" fillId="17" borderId="1" xfId="0" applyNumberFormat="1" applyFont="1" applyFill="1" applyBorder="1" applyAlignment="1">
      <alignment horizontal="center" vertical="center"/>
    </xf>
    <xf numFmtId="167" fontId="9" fillId="17" borderId="1" xfId="8" applyNumberFormat="1" applyFont="1" applyFill="1" applyBorder="1" applyAlignment="1">
      <alignment horizontal="center" vertical="center"/>
    </xf>
    <xf numFmtId="167" fontId="8" fillId="17" borderId="1" xfId="0" applyNumberFormat="1" applyFont="1" applyFill="1" applyBorder="1" applyAlignment="1">
      <alignment horizontal="center" vertical="center"/>
    </xf>
    <xf numFmtId="0" fontId="16" fillId="17" borderId="0" xfId="0" applyFont="1" applyFill="1" applyAlignment="1">
      <alignment horizontal="center" vertical="center"/>
    </xf>
    <xf numFmtId="167" fontId="9" fillId="5" borderId="1" xfId="0" applyNumberFormat="1" applyFont="1" applyFill="1" applyBorder="1" applyAlignment="1">
      <alignment horizontal="center" vertical="center"/>
    </xf>
    <xf numFmtId="167" fontId="9" fillId="5" borderId="1" xfId="8" applyNumberFormat="1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center" vertical="center"/>
    </xf>
    <xf numFmtId="167" fontId="8" fillId="5" borderId="1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7" fontId="9" fillId="13" borderId="1" xfId="0" applyNumberFormat="1" applyFont="1" applyFill="1" applyBorder="1" applyAlignment="1" applyProtection="1">
      <alignment horizontal="center" vertical="center"/>
      <protection locked="0"/>
    </xf>
    <xf numFmtId="167" fontId="9" fillId="13" borderId="1" xfId="8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9" fillId="6" borderId="1" xfId="0" applyNumberFormat="1" applyFont="1" applyFill="1" applyBorder="1" applyAlignment="1">
      <alignment horizontal="left" vertical="center" wrapText="1"/>
    </xf>
    <xf numFmtId="0" fontId="9" fillId="7" borderId="1" xfId="0" applyNumberFormat="1" applyFont="1" applyFill="1" applyBorder="1" applyAlignment="1">
      <alignment horizontal="left" vertical="center" wrapText="1"/>
    </xf>
    <xf numFmtId="0" fontId="9" fillId="17" borderId="1" xfId="6" applyNumberFormat="1" applyFont="1" applyFill="1" applyBorder="1" applyAlignment="1">
      <alignment horizontal="left" vertical="center" wrapText="1"/>
    </xf>
    <xf numFmtId="0" fontId="9" fillId="5" borderId="1" xfId="6" applyNumberFormat="1" applyFont="1" applyFill="1" applyBorder="1" applyAlignment="1">
      <alignment horizontal="left" vertical="center" wrapText="1"/>
    </xf>
    <xf numFmtId="0" fontId="9" fillId="9" borderId="1" xfId="0" applyNumberFormat="1" applyFont="1" applyFill="1" applyBorder="1" applyAlignment="1">
      <alignment horizontal="left" vertical="center" wrapText="1"/>
    </xf>
    <xf numFmtId="167" fontId="10" fillId="9" borderId="1" xfId="0" applyNumberFormat="1" applyFont="1" applyFill="1" applyBorder="1" applyAlignment="1">
      <alignment horizontal="center" vertical="center" wrapText="1"/>
    </xf>
    <xf numFmtId="17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27" fillId="0" borderId="2" xfId="6" applyNumberFormat="1" applyFont="1" applyBorder="1" applyAlignment="1">
      <alignment horizontal="center" vertical="center" wrapText="1"/>
    </xf>
    <xf numFmtId="49" fontId="27" fillId="0" borderId="5" xfId="6" applyNumberFormat="1" applyFont="1" applyBorder="1" applyAlignment="1">
      <alignment horizontal="center" vertical="center" wrapText="1"/>
    </xf>
    <xf numFmtId="49" fontId="27" fillId="0" borderId="6" xfId="6" applyNumberFormat="1" applyFont="1" applyBorder="1" applyAlignment="1">
      <alignment horizontal="center" vertical="center" wrapText="1"/>
    </xf>
    <xf numFmtId="49" fontId="9" fillId="8" borderId="11" xfId="6" applyNumberFormat="1" applyFont="1" applyFill="1" applyBorder="1" applyAlignment="1">
      <alignment horizontal="center" vertical="center" wrapText="1"/>
    </xf>
    <xf numFmtId="49" fontId="9" fillId="8" borderId="12" xfId="6" applyNumberFormat="1" applyFont="1" applyFill="1" applyBorder="1" applyAlignment="1">
      <alignment horizontal="center" vertical="center" wrapText="1"/>
    </xf>
    <xf numFmtId="49" fontId="9" fillId="8" borderId="13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49" fontId="9" fillId="0" borderId="2" xfId="6" applyNumberFormat="1" applyFont="1" applyBorder="1" applyAlignment="1">
      <alignment horizontal="center" vertical="center" wrapText="1"/>
    </xf>
    <xf numFmtId="49" fontId="9" fillId="0" borderId="6" xfId="6" applyNumberFormat="1" applyFont="1" applyBorder="1" applyAlignment="1">
      <alignment horizontal="center" vertical="center" wrapText="1"/>
    </xf>
    <xf numFmtId="49" fontId="9" fillId="0" borderId="7" xfId="6" applyNumberFormat="1" applyFont="1" applyBorder="1" applyAlignment="1">
      <alignment horizontal="center" vertical="center" wrapText="1"/>
    </xf>
    <xf numFmtId="49" fontId="9" fillId="0" borderId="8" xfId="6" applyNumberFormat="1" applyFont="1" applyBorder="1" applyAlignment="1">
      <alignment horizontal="center" vertical="center" wrapText="1"/>
    </xf>
    <xf numFmtId="49" fontId="9" fillId="0" borderId="9" xfId="6" applyNumberFormat="1" applyFont="1" applyBorder="1" applyAlignment="1">
      <alignment horizontal="center" vertical="center" wrapText="1"/>
    </xf>
    <xf numFmtId="49" fontId="9" fillId="0" borderId="4" xfId="6" applyNumberFormat="1" applyFont="1" applyBorder="1" applyAlignment="1">
      <alignment horizontal="center" vertical="center" wrapText="1"/>
    </xf>
    <xf numFmtId="49" fontId="9" fillId="0" borderId="3" xfId="6" applyNumberFormat="1" applyFont="1" applyBorder="1" applyAlignment="1">
      <alignment horizontal="center" vertical="center" wrapText="1"/>
    </xf>
    <xf numFmtId="49" fontId="9" fillId="0" borderId="10" xfId="6" applyNumberFormat="1" applyFont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/>
    </xf>
    <xf numFmtId="49" fontId="9" fillId="6" borderId="1" xfId="6" applyNumberFormat="1" applyFont="1" applyFill="1" applyBorder="1" applyAlignment="1">
      <alignment horizontal="center" vertical="center" wrapText="1"/>
    </xf>
    <xf numFmtId="49" fontId="9" fillId="6" borderId="1" xfId="6" applyNumberFormat="1" applyFont="1" applyFill="1" applyBorder="1" applyAlignment="1">
      <alignment horizontal="center" vertical="center"/>
    </xf>
    <xf numFmtId="17" fontId="7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49" fontId="9" fillId="17" borderId="1" xfId="6" applyNumberFormat="1" applyFont="1" applyFill="1" applyBorder="1" applyAlignment="1">
      <alignment horizontal="center" vertical="center" wrapText="1"/>
    </xf>
    <xf numFmtId="49" fontId="9" fillId="17" borderId="1" xfId="6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9" fontId="9" fillId="17" borderId="7" xfId="6" applyNumberFormat="1" applyFont="1" applyFill="1" applyBorder="1" applyAlignment="1">
      <alignment horizontal="center" vertical="center" wrapText="1"/>
    </xf>
    <xf numFmtId="49" fontId="9" fillId="17" borderId="8" xfId="6" applyNumberFormat="1" applyFont="1" applyFill="1" applyBorder="1" applyAlignment="1">
      <alignment horizontal="center" vertical="center" wrapText="1"/>
    </xf>
    <xf numFmtId="49" fontId="9" fillId="17" borderId="9" xfId="6" applyNumberFormat="1" applyFont="1" applyFill="1" applyBorder="1" applyAlignment="1">
      <alignment horizontal="center" vertical="center" wrapText="1"/>
    </xf>
    <xf numFmtId="49" fontId="9" fillId="17" borderId="4" xfId="6" applyNumberFormat="1" applyFont="1" applyFill="1" applyBorder="1" applyAlignment="1">
      <alignment horizontal="center" vertical="center" wrapText="1"/>
    </xf>
    <xf numFmtId="49" fontId="9" fillId="17" borderId="3" xfId="6" applyNumberFormat="1" applyFont="1" applyFill="1" applyBorder="1" applyAlignment="1">
      <alignment horizontal="center" vertical="center" wrapText="1"/>
    </xf>
    <xf numFmtId="49" fontId="9" fillId="17" borderId="10" xfId="6" applyNumberFormat="1" applyFont="1" applyFill="1" applyBorder="1" applyAlignment="1">
      <alignment horizontal="center" vertical="center" wrapText="1"/>
    </xf>
    <xf numFmtId="49" fontId="9" fillId="17" borderId="2" xfId="6" applyNumberFormat="1" applyFont="1" applyFill="1" applyBorder="1" applyAlignment="1">
      <alignment horizontal="center" vertical="center" wrapText="1"/>
    </xf>
    <xf numFmtId="49" fontId="9" fillId="17" borderId="6" xfId="6" applyNumberFormat="1" applyFont="1" applyFill="1" applyBorder="1" applyAlignment="1">
      <alignment horizontal="center" vertical="center" wrapText="1"/>
    </xf>
    <xf numFmtId="49" fontId="9" fillId="6" borderId="7" xfId="6" applyNumberFormat="1" applyFont="1" applyFill="1" applyBorder="1" applyAlignment="1">
      <alignment horizontal="center" vertical="center" wrapText="1"/>
    </xf>
    <xf numFmtId="49" fontId="9" fillId="6" borderId="8" xfId="6" applyNumberFormat="1" applyFont="1" applyFill="1" applyBorder="1" applyAlignment="1">
      <alignment horizontal="center" vertical="center" wrapText="1"/>
    </xf>
    <xf numFmtId="49" fontId="9" fillId="6" borderId="9" xfId="6" applyNumberFormat="1" applyFont="1" applyFill="1" applyBorder="1" applyAlignment="1">
      <alignment horizontal="center" vertical="center" wrapText="1"/>
    </xf>
    <xf numFmtId="49" fontId="9" fillId="6" borderId="4" xfId="6" applyNumberFormat="1" applyFont="1" applyFill="1" applyBorder="1" applyAlignment="1">
      <alignment horizontal="center" vertical="center" wrapText="1"/>
    </xf>
    <xf numFmtId="49" fontId="9" fillId="6" borderId="3" xfId="6" applyNumberFormat="1" applyFont="1" applyFill="1" applyBorder="1" applyAlignment="1">
      <alignment horizontal="center" vertical="center" wrapText="1"/>
    </xf>
    <xf numFmtId="49" fontId="9" fillId="6" borderId="10" xfId="6" applyNumberFormat="1" applyFont="1" applyFill="1" applyBorder="1" applyAlignment="1">
      <alignment horizontal="center" vertical="center" wrapText="1"/>
    </xf>
    <xf numFmtId="49" fontId="9" fillId="6" borderId="2" xfId="6" applyNumberFormat="1" applyFont="1" applyFill="1" applyBorder="1" applyAlignment="1">
      <alignment horizontal="center" vertical="center" wrapText="1"/>
    </xf>
    <xf numFmtId="49" fontId="9" fillId="6" borderId="6" xfId="6" applyNumberFormat="1" applyFont="1" applyFill="1" applyBorder="1" applyAlignment="1">
      <alignment horizontal="center" vertical="center" wrapText="1"/>
    </xf>
    <xf numFmtId="49" fontId="9" fillId="0" borderId="5" xfId="6" applyNumberFormat="1" applyFont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9" fillId="4" borderId="1" xfId="6" applyNumberFormat="1" applyFont="1" applyFill="1" applyBorder="1" applyAlignment="1">
      <alignment horizontal="center" vertical="center" wrapText="1"/>
    </xf>
    <xf numFmtId="49" fontId="9" fillId="4" borderId="1" xfId="6" applyNumberFormat="1" applyFont="1" applyFill="1" applyBorder="1" applyAlignment="1">
      <alignment horizontal="center" vertical="center"/>
    </xf>
    <xf numFmtId="49" fontId="9" fillId="4" borderId="7" xfId="6" applyNumberFormat="1" applyFont="1" applyFill="1" applyBorder="1" applyAlignment="1">
      <alignment horizontal="center" vertical="center" wrapText="1"/>
    </xf>
    <xf numFmtId="49" fontId="9" fillId="4" borderId="8" xfId="6" applyNumberFormat="1" applyFont="1" applyFill="1" applyBorder="1" applyAlignment="1">
      <alignment horizontal="center" vertical="center" wrapText="1"/>
    </xf>
    <xf numFmtId="49" fontId="9" fillId="4" borderId="9" xfId="6" applyNumberFormat="1" applyFont="1" applyFill="1" applyBorder="1" applyAlignment="1">
      <alignment horizontal="center" vertical="center" wrapText="1"/>
    </xf>
    <xf numFmtId="49" fontId="9" fillId="4" borderId="4" xfId="6" applyNumberFormat="1" applyFont="1" applyFill="1" applyBorder="1" applyAlignment="1">
      <alignment horizontal="center" vertical="center" wrapText="1"/>
    </xf>
    <xf numFmtId="49" fontId="9" fillId="4" borderId="3" xfId="6" applyNumberFormat="1" applyFont="1" applyFill="1" applyBorder="1" applyAlignment="1">
      <alignment horizontal="center" vertical="center" wrapText="1"/>
    </xf>
    <xf numFmtId="49" fontId="9" fillId="4" borderId="10" xfId="6" applyNumberFormat="1" applyFont="1" applyFill="1" applyBorder="1" applyAlignment="1">
      <alignment horizontal="center" vertical="center" wrapText="1"/>
    </xf>
    <xf numFmtId="49" fontId="9" fillId="4" borderId="2" xfId="6" applyNumberFormat="1" applyFont="1" applyFill="1" applyBorder="1" applyAlignment="1">
      <alignment horizontal="center" vertical="center" wrapText="1"/>
    </xf>
    <xf numFmtId="49" fontId="9" fillId="4" borderId="6" xfId="6" applyNumberFormat="1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/>
    </xf>
    <xf numFmtId="0" fontId="3" fillId="0" borderId="0" xfId="2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10">
    <cellStyle name="Денежный 2" xfId="4"/>
    <cellStyle name="Обычный" xfId="0" builtinId="0"/>
    <cellStyle name="Обычный 10" xfId="6"/>
    <cellStyle name="Обычный 10 2" xfId="9"/>
    <cellStyle name="Обычный 2" xfId="1"/>
    <cellStyle name="Обычный 3" xfId="2"/>
    <cellStyle name="Обычный 4" xfId="5"/>
    <cellStyle name="Обычный 5" xfId="7"/>
    <cellStyle name="Обычный 6" xfId="8"/>
    <cellStyle name="Финансовый 2" xfId="3"/>
  </cellStyles>
  <dxfs count="0"/>
  <tableStyles count="0" defaultTableStyle="TableStyleMedium2" defaultPivotStyle="PivotStyleMedium9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Информация о структуре потребления электроэнергии населением на территории Астраханской области за </a:t>
            </a:r>
            <a:r>
              <a:rPr lang="ru-RU" sz="18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2022 год, %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928570124638279"/>
          <c:y val="1.412441127544127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092165203487497E-2"/>
          <c:y val="6.2135671604811434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1167024344223331E-2"/>
                  <c:y val="-2.025586644983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A53-4A8E-8F4C-DF851663A152}"/>
                </c:ext>
              </c:extLst>
            </c:dLbl>
            <c:dLbl>
              <c:idx val="1"/>
              <c:layout>
                <c:manualLayout>
                  <c:x val="-0.12585172652745599"/>
                  <c:y val="-5.686633442915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53-4A8E-8F4C-DF851663A152}"/>
                </c:ext>
              </c:extLst>
            </c:dLbl>
            <c:dLbl>
              <c:idx val="2"/>
              <c:layout>
                <c:manualLayout>
                  <c:x val="6.7530735139178913E-2"/>
                  <c:y val="-8.1472755797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53-4A8E-8F4C-DF851663A152}"/>
                </c:ext>
              </c:extLst>
            </c:dLbl>
            <c:dLbl>
              <c:idx val="3"/>
              <c:layout>
                <c:manualLayout>
                  <c:x val="0.10503435434051812"/>
                  <c:y val="-9.69787996636137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53-4A8E-8F4C-DF851663A152}"/>
                </c:ext>
              </c:extLst>
            </c:dLbl>
            <c:dLbl>
              <c:idx val="4"/>
              <c:layout>
                <c:manualLayout>
                  <c:x val="-6.8995818129907446E-2"/>
                  <c:y val="-3.198258359692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A53-4A8E-8F4C-DF851663A1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'Приложение № 1'!$A$6:$A$12</c15:sqref>
                  </c15:fullRef>
                </c:ext>
              </c:extLst>
              <c:f>'Приложение № 1'!$A$6:$A$10</c:f>
              <c:strCache>
                <c:ptCount val="5"/>
                <c:pt idx="0">
                  <c: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</c:v>
                </c:pt>
                <c:pt idx="1">
                  <c: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c:v>
                </c:pt>
                <c:pt idx="2">
                  <c: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c:v>
                </c:pt>
                <c:pt idx="3">
                  <c: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c:v>
                </c:pt>
                <c:pt idx="4">
                  <c:v>Население, проживающее в сельских населенных пунктах, а также приравненные к нему категории потребителей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'Приложение № 1'!$B$6:$B$12</c15:sqref>
                  </c15:fullRef>
                </c:ext>
              </c:extLst>
              <c:f>'Приложение № 1'!$B$6:$B$10</c:f>
              <c:numCache>
                <c:formatCode>_-* #\ ##0.00000_р_._-;\-* #\ ##0.00000_р_._-;_-* "-"??_р_._-;_-@_-</c:formatCode>
                <c:ptCount val="5"/>
                <c:pt idx="0" formatCode="_-* #\ ##0.000_р_._-;\-* #\ ##0.000_р_._-;_-* &quot;-&quot;??_р_._-;_-@_-">
                  <c:v>0.48429477066793131</c:v>
                </c:pt>
                <c:pt idx="1">
                  <c:v>0</c:v>
                </c:pt>
                <c:pt idx="2" formatCode="_-* #\ ##0.000_р_._-;\-* #\ ##0.000_р_._-;_-* &quot;-&quot;??_р_._-;_-@_-">
                  <c:v>5.6421491310018244E-2</c:v>
                </c:pt>
                <c:pt idx="3" formatCode="_-* #\ ##0.000_р_._-;\-* #\ ##0.000_р_._-;_-* &quot;-&quot;??_р_._-;_-@_-">
                  <c:v>0</c:v>
                </c:pt>
                <c:pt idx="4" formatCode="_-* #\ ##0.000_р_._-;\-* #\ ##0.000_р_._-;_-* &quot;-&quot;??_р_._-;_-@_-">
                  <c:v>0.35000009030521612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53-4A8E-8F4C-DF851663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4444779012825291"/>
          <c:y val="7.54281894136936E-2"/>
          <c:w val="0.2456210971682237"/>
          <c:h val="0.88211949978522464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Информация о структуре потребления электроэнергии потребителями приравненные к населению на территории Астраханской области за </a:t>
            </a:r>
            <a:r>
              <a:rPr lang="ru-RU" sz="1800" b="1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2022 год, %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928570124638279"/>
          <c:y val="1.412441127544127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092165203487497E-2"/>
          <c:y val="6.2135671604811434E-2"/>
          <c:w val="0.59687469348087097"/>
          <c:h val="0.923797075136001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1167024344223331E-2"/>
                  <c:y val="-2.025586644983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98-454E-AC31-08262A78EFF2}"/>
                </c:ext>
              </c:extLst>
            </c:dLbl>
            <c:dLbl>
              <c:idx val="1"/>
              <c:layout>
                <c:manualLayout>
                  <c:x val="-0.12585172652745599"/>
                  <c:y val="-5.686633442915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98-454E-AC31-08262A78EFF2}"/>
                </c:ext>
              </c:extLst>
            </c:dLbl>
            <c:dLbl>
              <c:idx val="2"/>
              <c:layout>
                <c:manualLayout>
                  <c:x val="6.7530735139178913E-2"/>
                  <c:y val="-8.1472755797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98-454E-AC31-08262A78EFF2}"/>
                </c:ext>
              </c:extLst>
            </c:dLbl>
            <c:dLbl>
              <c:idx val="3"/>
              <c:layout>
                <c:manualLayout>
                  <c:x val="0.10503435434051812"/>
                  <c:y val="-9.69787996636137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98-454E-AC31-08262A78EFF2}"/>
                </c:ext>
              </c:extLst>
            </c:dLbl>
            <c:dLbl>
              <c:idx val="4"/>
              <c:layout>
                <c:manualLayout>
                  <c:x val="-6.8995818129907446E-2"/>
                  <c:y val="-3.198258359692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998-454E-AC31-08262A78EF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'Приложение № 1'!$A$13:$A$18</c:f>
              <c:strCache>
                <c:ptCount val="6"/>
                <c:pt idx="0">
                  <c:v>Исполнители коммунальных услуг, наймодатели</c:v>
                </c:pt>
                <c:pt idx="1">
                  <c:v>Садоводческие или огороднические некоммерческие товарищества</c:v>
                </c:pt>
                <c:pt idx="2">
                  <c:v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c:v>
                </c:pt>
                <c:pt idx="3">
                  <c:v>Содержащиеся за счет прихожан религиозные организации</c:v>
                </c:pt>
                <c:pt idx="4">
                  <c:v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c:v>
                </c:pt>
                <c:pt idx="5">
                  <c:v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c:v>
                </c:pt>
              </c:strCache>
            </c:strRef>
          </c:cat>
          <c:val>
            <c:numRef>
              <c:f>'Приложение № 1'!$B$13:$B$18</c:f>
              <c:numCache>
                <c:formatCode>_-* #\ ##0.000_р_._-;\-* #\ ##0.000_р_._-;_-* "-"??_р_._-;_-@_-</c:formatCode>
                <c:ptCount val="6"/>
                <c:pt idx="0">
                  <c:v>8.5938788538238151E-2</c:v>
                </c:pt>
                <c:pt idx="1">
                  <c:v>1.6400231795854193E-2</c:v>
                </c:pt>
                <c:pt idx="2">
                  <c:v>7.0542078860650476E-4</c:v>
                </c:pt>
                <c:pt idx="3">
                  <c:v>2.1361156447525275E-3</c:v>
                </c:pt>
                <c:pt idx="4">
                  <c:v>1.1708395463376912E-5</c:v>
                </c:pt>
                <c:pt idx="5">
                  <c:v>4.0913835577258278E-3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98-454E-AC31-08262A78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11386256720935"/>
          <c:y val="0.13482051498806347"/>
          <c:w val="0.2989302616243833"/>
          <c:h val="0.77399655707486292"/>
        </c:manualLayout>
      </c:layout>
      <c:overlay val="0"/>
      <c:txPr>
        <a:bodyPr/>
        <a:lstStyle/>
        <a:p>
          <a:pPr rtl="0"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Динамика структуры потребления электрической энергии населением на территории Астраханской области за 2022 год, %</a:t>
            </a:r>
          </a:p>
        </c:rich>
      </c:tx>
      <c:layout>
        <c:manualLayout>
          <c:xMode val="edge"/>
          <c:yMode val="edge"/>
          <c:x val="0.14401295582733009"/>
          <c:y val="1.4981288135193347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'Приложение № 2'!$A$5</c:f>
              <c:strCache>
                <c:ptCount val="1"/>
                <c:pt idx="0">
                  <c:v>Население, осуществляющее оплату по зонным тарифам (ночь)-(полупик (день) </c:v>
                </c:pt>
              </c:strCache>
            </c:strRef>
          </c:tx>
          <c:invertIfNegative val="0"/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2'!$B$5:$M$5</c:f>
              <c:numCache>
                <c:formatCode>0.000</c:formatCode>
                <c:ptCount val="12"/>
                <c:pt idx="0">
                  <c:v>7.2078813079607469E-4</c:v>
                </c:pt>
                <c:pt idx="1">
                  <c:v>7.5090672337690761E-4</c:v>
                </c:pt>
                <c:pt idx="2">
                  <c:v>4.4325987789699348E-4</c:v>
                </c:pt>
                <c:pt idx="3">
                  <c:v>5.7318560484429773E-4</c:v>
                </c:pt>
                <c:pt idx="4">
                  <c:v>6.3997146930967156E-4</c:v>
                </c:pt>
                <c:pt idx="5">
                  <c:v>7.3157968789015477E-4</c:v>
                </c:pt>
                <c:pt idx="6">
                  <c:v>8.3747090831536031E-4</c:v>
                </c:pt>
                <c:pt idx="7">
                  <c:v>6.5916666091892374E-4</c:v>
                </c:pt>
                <c:pt idx="8">
                  <c:v>7.6808765721375529E-4</c:v>
                </c:pt>
                <c:pt idx="9">
                  <c:v>6.6244254362307099E-4</c:v>
                </c:pt>
                <c:pt idx="10">
                  <c:v>5.3327830777065335E-4</c:v>
                </c:pt>
                <c:pt idx="11">
                  <c:v>8.6887772718698543E-4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A-44B8-9C54-EF22E4BC3375}"/>
            </c:ext>
          </c:extLst>
        </c:ser>
        <c:ser>
          <c:idx val="1"/>
          <c:order val="1"/>
          <c:tx>
            <c:strRef>
              <c:f>'Приложение № 2'!$A$6</c:f>
              <c:strCache>
                <c:ptCount val="1"/>
                <c:pt idx="0">
                  <c: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2'!$B$6:$M$6</c:f>
              <c:numCache>
                <c:formatCode>0.000</c:formatCode>
                <c:ptCount val="12"/>
                <c:pt idx="0">
                  <c:v>0.46191421429228835</c:v>
                </c:pt>
                <c:pt idx="1">
                  <c:v>0.45642071402243917</c:v>
                </c:pt>
                <c:pt idx="2">
                  <c:v>0.47147388222653613</c:v>
                </c:pt>
                <c:pt idx="3">
                  <c:v>0.4751647452377043</c:v>
                </c:pt>
                <c:pt idx="4">
                  <c:v>0.4908543578494855</c:v>
                </c:pt>
                <c:pt idx="5">
                  <c:v>0.49512439550232323</c:v>
                </c:pt>
                <c:pt idx="6">
                  <c:v>0.50184247632804013</c:v>
                </c:pt>
                <c:pt idx="7">
                  <c:v>0.49280442215467157</c:v>
                </c:pt>
                <c:pt idx="8">
                  <c:v>0.51548619094933945</c:v>
                </c:pt>
                <c:pt idx="9">
                  <c:v>0.50195546769731147</c:v>
                </c:pt>
                <c:pt idx="10">
                  <c:v>0.46387525546138614</c:v>
                </c:pt>
                <c:pt idx="11">
                  <c:v>0.44285009852351093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A-44B8-9C54-EF22E4BC3375}"/>
            </c:ext>
          </c:extLst>
        </c:ser>
        <c:ser>
          <c:idx val="2"/>
          <c:order val="2"/>
          <c:tx>
            <c:strRef>
              <c:f>'Приложение № 2'!$A$7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1.83879874029248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AA-44B8-9C54-EF22E4BC33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2'!$B$7:$M$7</c:f>
            </c:numRef>
          </c:val>
          <c:extLst>
            <c:ext xmlns:c16="http://schemas.microsoft.com/office/drawing/2014/chart" uri="{C3380CC4-5D6E-409C-BE32-E72D297353CC}">
              <c16:uniqueId val="{00000003-E2AA-44B8-9C54-EF22E4BC3375}"/>
            </c:ext>
          </c:extLst>
        </c:ser>
        <c:ser>
          <c:idx val="3"/>
          <c:order val="3"/>
          <c:tx>
            <c:strRef>
              <c:f>'Приложение № 2'!$A$8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2'!$B$8:$M$8</c:f>
              <c:numCache>
                <c:formatCode>0.000</c:formatCode>
                <c:ptCount val="12"/>
                <c:pt idx="0">
                  <c:v>6.8650476071358782E-2</c:v>
                </c:pt>
                <c:pt idx="1">
                  <c:v>6.5695262662026119E-2</c:v>
                </c:pt>
                <c:pt idx="2">
                  <c:v>6.7521198952137318E-2</c:v>
                </c:pt>
                <c:pt idx="3">
                  <c:v>5.8604134636619606E-2</c:v>
                </c:pt>
                <c:pt idx="4">
                  <c:v>4.8296014171711511E-2</c:v>
                </c:pt>
                <c:pt idx="5">
                  <c:v>4.4104263098549569E-2</c:v>
                </c:pt>
                <c:pt idx="6">
                  <c:v>4.3023002497905881E-2</c:v>
                </c:pt>
                <c:pt idx="7">
                  <c:v>4.7453288484700193E-2</c:v>
                </c:pt>
                <c:pt idx="8">
                  <c:v>4.4732504206730278E-2</c:v>
                </c:pt>
                <c:pt idx="9">
                  <c:v>4.9258556202150028E-2</c:v>
                </c:pt>
                <c:pt idx="10">
                  <c:v>6.1561381239935681E-2</c:v>
                </c:pt>
                <c:pt idx="11">
                  <c:v>7.112942735706676E-2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AA-44B8-9C54-EF22E4BC3375}"/>
            </c:ext>
          </c:extLst>
        </c:ser>
        <c:ser>
          <c:idx val="4"/>
          <c:order val="4"/>
          <c:tx>
            <c:strRef>
              <c:f>'Приложение № 2'!$A$9</c:f>
              <c:strCache>
                <c:ptCount val="1"/>
                <c:pt idx="0">
                  <c: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2'!$B$9:$M$9</c:f>
            </c:numRef>
          </c:val>
          <c:extLst>
            <c:ext xmlns:c16="http://schemas.microsoft.com/office/drawing/2014/chart" uri="{C3380CC4-5D6E-409C-BE32-E72D297353CC}">
              <c16:uniqueId val="{00000005-E2AA-44B8-9C54-EF22E4BC3375}"/>
            </c:ext>
          </c:extLst>
        </c:ser>
        <c:ser>
          <c:idx val="5"/>
          <c:order val="5"/>
          <c:tx>
            <c:strRef>
              <c:f>'Приложение № 2'!$A$10</c:f>
              <c:strCache>
                <c:ptCount val="1"/>
                <c:pt idx="0">
                  <c:v>Население, проживающее в сельских населенных пунктах, а также приравненные к нему категории потребителей</c:v>
                </c:pt>
              </c:strCache>
            </c:strRef>
          </c:tx>
          <c:invertIfNegative val="0"/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2'!$B$10:$M$10</c:f>
              <c:numCache>
                <c:formatCode>0.000</c:formatCode>
                <c:ptCount val="12"/>
                <c:pt idx="0">
                  <c:v>0.36620368894079869</c:v>
                </c:pt>
                <c:pt idx="1">
                  <c:v>0.3760887152982117</c:v>
                </c:pt>
                <c:pt idx="2">
                  <c:v>0.36328652771796277</c:v>
                </c:pt>
                <c:pt idx="3">
                  <c:v>0.36866904472538325</c:v>
                </c:pt>
                <c:pt idx="4">
                  <c:v>0.34567543172979009</c:v>
                </c:pt>
                <c:pt idx="5">
                  <c:v>0.33072984179607506</c:v>
                </c:pt>
                <c:pt idx="6">
                  <c:v>0.31852599806099324</c:v>
                </c:pt>
                <c:pt idx="7">
                  <c:v>0.29902473839190652</c:v>
                </c:pt>
                <c:pt idx="8">
                  <c:v>0.32636929114305846</c:v>
                </c:pt>
                <c:pt idx="9">
                  <c:v>0.34370331777569424</c:v>
                </c:pt>
                <c:pt idx="10">
                  <c:v>0.35849904151615775</c:v>
                </c:pt>
                <c:pt idx="11">
                  <c:v>0.37418246905785946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AA-44B8-9C54-EF22E4BC3375}"/>
            </c:ext>
          </c:extLst>
        </c:ser>
        <c:ser>
          <c:idx val="6"/>
          <c:order val="6"/>
          <c:tx>
            <c:strRef>
              <c:f>'Приложение № 2'!$A$11</c:f>
              <c:strCache>
                <c:ptCount val="1"/>
                <c:pt idx="0">
                  <c:v>Приравненные к населению категории потребителей</c:v>
                </c:pt>
              </c:strCache>
            </c:strRef>
          </c:tx>
          <c:invertIfNegative val="0"/>
          <c:cat>
            <c:numRef>
              <c:f>'Приложение № 2'!$B$4:$M$4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2'!$B$11:$M$11</c:f>
              <c:numCache>
                <c:formatCode>0.000</c:formatCode>
                <c:ptCount val="12"/>
                <c:pt idx="0">
                  <c:v>0.10251083697133259</c:v>
                </c:pt>
                <c:pt idx="1">
                  <c:v>0.10104440129394621</c:v>
                </c:pt>
                <c:pt idx="2">
                  <c:v>9.727513122546691E-2</c:v>
                </c:pt>
                <c:pt idx="3">
                  <c:v>9.6988889795448452E-2</c:v>
                </c:pt>
                <c:pt idx="4">
                  <c:v>0.11453422477970299</c:v>
                </c:pt>
                <c:pt idx="5">
                  <c:v>0.12930991991516197</c:v>
                </c:pt>
                <c:pt idx="6">
                  <c:v>0.13577105220474539</c:v>
                </c:pt>
                <c:pt idx="7">
                  <c:v>0.1600583843078027</c:v>
                </c:pt>
                <c:pt idx="8">
                  <c:v>0.11264392604365808</c:v>
                </c:pt>
                <c:pt idx="9">
                  <c:v>0.10442021578122128</c:v>
                </c:pt>
                <c:pt idx="10">
                  <c:v>0.11553104347474996</c:v>
                </c:pt>
                <c:pt idx="11">
                  <c:v>0.11096912733437599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AA-44B8-9C54-EF22E4BC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64392"/>
        <c:axId val="199362040"/>
      </c:barChart>
      <c:dateAx>
        <c:axId val="199364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9362040"/>
        <c:crosses val="autoZero"/>
        <c:auto val="1"/>
        <c:lblOffset val="100"/>
        <c:baseTimeUnit val="months"/>
      </c:dateAx>
      <c:valAx>
        <c:axId val="19936204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99364392"/>
        <c:crosses val="autoZero"/>
        <c:crossBetween val="between"/>
      </c:valAx>
      <c:spPr>
        <a:scene3d>
          <a:camera prst="orthographicFront"/>
          <a:lightRig rig="threePt" dir="t"/>
        </a:scene3d>
        <a:sp3d prstMaterial="matte"/>
      </c:spPr>
    </c:plotArea>
    <c:legend>
      <c:legendPos val="r"/>
      <c:layout>
        <c:manualLayout>
          <c:xMode val="edge"/>
          <c:yMode val="edge"/>
          <c:x val="0.67855955313144356"/>
          <c:y val="8.9303012554590583E-2"/>
          <c:w val="0.31477269982852862"/>
          <c:h val="0.89127676057739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Динамика изменения  объёмов потребления электрической энергии населением Астраханской области по месяцам </a:t>
            </a:r>
          </a:p>
          <a:p>
            <a:pPr>
              <a:defRPr/>
            </a:pPr>
            <a:r>
              <a:rPr lang="ru-RU"/>
              <a:t>(</a:t>
            </a:r>
            <a:r>
              <a:rPr lang="ru-RU" sz="1800" b="1" i="0" u="none" strike="noStrike" baseline="0">
                <a:effectLst/>
              </a:rPr>
              <a:t>за 2022 год</a:t>
            </a:r>
            <a:r>
              <a:rPr lang="ru-RU"/>
              <a:t>) по группам населения, тыс.кВтч</a:t>
            </a:r>
          </a:p>
          <a:p>
            <a:pPr>
              <a:defRPr/>
            </a:pP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832866891117992E-2"/>
          <c:y val="0.1921330523365827"/>
          <c:w val="0.58062760896800292"/>
          <c:h val="0.75191684615849963"/>
        </c:manualLayout>
      </c:layout>
      <c:lineChart>
        <c:grouping val="standard"/>
        <c:varyColors val="0"/>
        <c:ser>
          <c:idx val="0"/>
          <c:order val="0"/>
          <c:tx>
            <c:strRef>
              <c:f>'Приложение № 4'!$A$5</c:f>
              <c:strCache>
                <c:ptCount val="1"/>
                <c:pt idx="0">
                  <c:v>Население, осуществляющее оплату по зонным тарифам (ночь)-(полупик (день) 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4'!$B$5:$M$5</c:f>
              <c:numCache>
                <c:formatCode>0.000</c:formatCode>
                <c:ptCount val="12"/>
                <c:pt idx="0">
                  <c:v>65.591999999989639</c:v>
                </c:pt>
                <c:pt idx="1">
                  <c:v>67.452780000006896</c:v>
                </c:pt>
                <c:pt idx="2">
                  <c:v>35.592000000004191</c:v>
                </c:pt>
                <c:pt idx="3">
                  <c:v>45.228000000002794</c:v>
                </c:pt>
                <c:pt idx="4">
                  <c:v>46.4769999999844</c:v>
                </c:pt>
                <c:pt idx="5">
                  <c:v>55.095000000001164</c:v>
                </c:pt>
                <c:pt idx="6" formatCode="0.0000">
                  <c:v>70.603000000002794</c:v>
                </c:pt>
                <c:pt idx="7">
                  <c:v>63.744999999995343</c:v>
                </c:pt>
                <c:pt idx="8">
                  <c:v>65.854000000006636</c:v>
                </c:pt>
                <c:pt idx="9">
                  <c:v>48.311000000001513</c:v>
                </c:pt>
                <c:pt idx="10">
                  <c:v>44.404999999984284</c:v>
                </c:pt>
                <c:pt idx="11">
                  <c:v>77.802000000010594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6-4456-B68E-4D6C89F3C8B7}"/>
            </c:ext>
          </c:extLst>
        </c:ser>
        <c:ser>
          <c:idx val="1"/>
          <c:order val="1"/>
          <c:tx>
            <c:strRef>
              <c:f>'Приложение № 4'!$A$6</c:f>
              <c:strCache>
                <c:ptCount val="1"/>
                <c:pt idx="0">
                  <c: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</c:v>
                </c:pt>
              </c:strCache>
            </c:strRef>
          </c:tx>
          <c:marker>
            <c:symbol val="none"/>
          </c:marker>
          <c:dPt>
            <c:idx val="4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F6-4456-B68E-4D6C89F3C8B7}"/>
              </c:ext>
            </c:extLst>
          </c:dPt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4'!$B$6:$M$6</c:f>
              <c:numCache>
                <c:formatCode>0.000</c:formatCode>
                <c:ptCount val="12"/>
                <c:pt idx="0">
                  <c:v>42034.373</c:v>
                </c:pt>
                <c:pt idx="1">
                  <c:v>40999.561000000002</c:v>
                </c:pt>
                <c:pt idx="2">
                  <c:v>37857.472000000002</c:v>
                </c:pt>
                <c:pt idx="3">
                  <c:v>37493.529000000002</c:v>
                </c:pt>
                <c:pt idx="4">
                  <c:v>35647.586000000003</c:v>
                </c:pt>
                <c:pt idx="5">
                  <c:v>37287.637999999999</c:v>
                </c:pt>
                <c:pt idx="6">
                  <c:v>42307.839</c:v>
                </c:pt>
                <c:pt idx="7">
                  <c:v>47656.866999999998</c:v>
                </c:pt>
                <c:pt idx="8">
                  <c:v>44196.553999999996</c:v>
                </c:pt>
                <c:pt idx="9">
                  <c:v>36606.904000000002</c:v>
                </c:pt>
                <c:pt idx="10">
                  <c:v>38625.949000000001</c:v>
                </c:pt>
                <c:pt idx="11">
                  <c:v>39654.167999999998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F6-4456-B68E-4D6C89F3C8B7}"/>
            </c:ext>
          </c:extLst>
        </c:ser>
        <c:ser>
          <c:idx val="2"/>
          <c:order val="2"/>
          <c:tx>
            <c:strRef>
              <c:f>'Приложение № 4'!$A$7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4'!$B$7:$M$7</c:f>
            </c:numRef>
          </c:val>
          <c:smooth val="0"/>
          <c:extLst>
            <c:ext xmlns:c16="http://schemas.microsoft.com/office/drawing/2014/chart" uri="{C3380CC4-5D6E-409C-BE32-E72D297353CC}">
              <c16:uniqueId val="{00000004-41F6-4456-B68E-4D6C89F3C8B7}"/>
            </c:ext>
          </c:extLst>
        </c:ser>
        <c:ser>
          <c:idx val="3"/>
          <c:order val="3"/>
          <c:tx>
            <c:strRef>
              <c:f>'Приложение № 4'!$A$8</c:f>
              <c:strCache>
                <c:ptCount val="1"/>
                <c:pt idx="0">
                  <c: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4'!$B$8:$M$8</c:f>
              <c:numCache>
                <c:formatCode>0.000</c:formatCode>
                <c:ptCount val="12"/>
                <c:pt idx="0">
                  <c:v>6247.22</c:v>
                </c:pt>
                <c:pt idx="1">
                  <c:v>5901.3029999999999</c:v>
                </c:pt>
                <c:pt idx="2">
                  <c:v>5421.6829290000014</c:v>
                </c:pt>
                <c:pt idx="3">
                  <c:v>4624.24</c:v>
                </c:pt>
                <c:pt idx="4">
                  <c:v>3507.4279999999999</c:v>
                </c:pt>
                <c:pt idx="5">
                  <c:v>3321.4760000000001</c:v>
                </c:pt>
                <c:pt idx="6">
                  <c:v>3627.0549999999998</c:v>
                </c:pt>
                <c:pt idx="7">
                  <c:v>4588.991</c:v>
                </c:pt>
                <c:pt idx="8">
                  <c:v>3835.2579999999998</c:v>
                </c:pt>
                <c:pt idx="9">
                  <c:v>3592.357</c:v>
                </c:pt>
                <c:pt idx="10">
                  <c:v>5126.0910000000003</c:v>
                </c:pt>
                <c:pt idx="11">
                  <c:v>6369.1490000000003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F6-4456-B68E-4D6C89F3C8B7}"/>
            </c:ext>
          </c:extLst>
        </c:ser>
        <c:ser>
          <c:idx val="4"/>
          <c:order val="4"/>
          <c:tx>
            <c:strRef>
              <c:f>'Приложение № 4'!$A$9</c:f>
              <c:strCache>
                <c:ptCount val="1"/>
                <c:pt idx="0">
                  <c: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4'!$B$9:$M$9</c:f>
            </c:numRef>
          </c:val>
          <c:smooth val="0"/>
          <c:extLst>
            <c:ext xmlns:c16="http://schemas.microsoft.com/office/drawing/2014/chart" uri="{C3380CC4-5D6E-409C-BE32-E72D297353CC}">
              <c16:uniqueId val="{00000006-41F6-4456-B68E-4D6C89F3C8B7}"/>
            </c:ext>
          </c:extLst>
        </c:ser>
        <c:ser>
          <c:idx val="5"/>
          <c:order val="5"/>
          <c:tx>
            <c:strRef>
              <c:f>'Приложение № 4'!$A$10</c:f>
              <c:strCache>
                <c:ptCount val="1"/>
                <c:pt idx="0">
                  <c:v>Население, проживающее в сельских населенных пунктах, а также приравненные к нему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4'!$B$10:$M$10</c:f>
              <c:numCache>
                <c:formatCode>0.000</c:formatCode>
                <c:ptCount val="12"/>
                <c:pt idx="0">
                  <c:v>33324.678</c:v>
                </c:pt>
                <c:pt idx="1">
                  <c:v>33783.462824000118</c:v>
                </c:pt>
                <c:pt idx="2">
                  <c:v>29170.458999999999</c:v>
                </c:pt>
                <c:pt idx="3">
                  <c:v>29090.339</c:v>
                </c:pt>
                <c:pt idx="4">
                  <c:v>25104.177</c:v>
                </c:pt>
                <c:pt idx="5">
                  <c:v>24907.144</c:v>
                </c:pt>
                <c:pt idx="6">
                  <c:v>26853.34</c:v>
                </c:pt>
                <c:pt idx="7">
                  <c:v>28917.317999999999</c:v>
                </c:pt>
                <c:pt idx="8">
                  <c:v>27982.123</c:v>
                </c:pt>
                <c:pt idx="9">
                  <c:v>25065.797999999999</c:v>
                </c:pt>
                <c:pt idx="10">
                  <c:v>29851.486000000001</c:v>
                </c:pt>
                <c:pt idx="11">
                  <c:v>33505.455999999998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09E-9FF7-00D3711C2271}"/>
            </c:ext>
          </c:extLst>
        </c:ser>
        <c:ser>
          <c:idx val="6"/>
          <c:order val="6"/>
          <c:tx>
            <c:strRef>
              <c:f>'Приложение № 4'!$A$11</c:f>
              <c:strCache>
                <c:ptCount val="1"/>
                <c:pt idx="0">
                  <c:v>Приравненные к населению категории потребителей</c:v>
                </c:pt>
              </c:strCache>
            </c:strRef>
          </c:tx>
          <c:marker>
            <c:symbol val="none"/>
          </c:marker>
          <c:cat>
            <c:numRef>
              <c:f>'Приложение № 4'!$B$4:$M$4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'Приложение № 4'!$B$11:$M$11</c:f>
              <c:numCache>
                <c:formatCode>0.000</c:formatCode>
                <c:ptCount val="12"/>
                <c:pt idx="0">
                  <c:v>9328.5260000000017</c:v>
                </c:pt>
                <c:pt idx="1">
                  <c:v>9076.6610000000001</c:v>
                </c:pt>
                <c:pt idx="2">
                  <c:v>7810.8050000000003</c:v>
                </c:pt>
                <c:pt idx="3">
                  <c:v>7653.0419999999995</c:v>
                </c:pt>
                <c:pt idx="4">
                  <c:v>8317.8819999999996</c:v>
                </c:pt>
                <c:pt idx="5">
                  <c:v>9738.2829999999994</c:v>
                </c:pt>
                <c:pt idx="6">
                  <c:v>11446.181</c:v>
                </c:pt>
                <c:pt idx="7">
                  <c:v>15478.516000000003</c:v>
                </c:pt>
                <c:pt idx="8">
                  <c:v>9657.8209999999999</c:v>
                </c:pt>
                <c:pt idx="9">
                  <c:v>7615.2190000000001</c:v>
                </c:pt>
                <c:pt idx="10">
                  <c:v>9620.034999999998</c:v>
                </c:pt>
                <c:pt idx="11">
                  <c:v>9936.5189999999984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8-409E-9FF7-00D3711C2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361256"/>
        <c:axId val="199360864"/>
      </c:lineChart>
      <c:dateAx>
        <c:axId val="1993612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9360864"/>
        <c:crosses val="autoZero"/>
        <c:auto val="1"/>
        <c:lblOffset val="100"/>
        <c:baseTimeUnit val="months"/>
      </c:dateAx>
      <c:valAx>
        <c:axId val="1993608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99361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127221997885255"/>
          <c:y val="0.26570142620409715"/>
          <c:w val="0.33333330973547559"/>
          <c:h val="0.6838736899114721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</xdr:row>
      <xdr:rowOff>137584</xdr:rowOff>
    </xdr:from>
    <xdr:to>
      <xdr:col>22</xdr:col>
      <xdr:colOff>214840</xdr:colOff>
      <xdr:row>9</xdr:row>
      <xdr:rowOff>326572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9</xdr:row>
      <xdr:rowOff>517073</xdr:rowOff>
    </xdr:from>
    <xdr:to>
      <xdr:col>23</xdr:col>
      <xdr:colOff>5594</xdr:colOff>
      <xdr:row>18</xdr:row>
      <xdr:rowOff>408214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54770</xdr:colOff>
      <xdr:row>12</xdr:row>
      <xdr:rowOff>107156</xdr:rowOff>
    </xdr:from>
    <xdr:to>
      <xdr:col>12</xdr:col>
      <xdr:colOff>550335</xdr:colOff>
      <xdr:row>46</xdr:row>
      <xdr:rowOff>63500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299287</xdr:rowOff>
    </xdr:from>
    <xdr:to>
      <xdr:col>12</xdr:col>
      <xdr:colOff>814638</xdr:colOff>
      <xdr:row>39</xdr:row>
      <xdr:rowOff>112796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khanova\Downloads\46EE.ST(v1.0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/>
      <sheetData sheetId="2">
        <row r="16">
          <cell r="G16" t="str">
            <v>ОАО "Астраханская энергосбытовая компания"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E2" t="str">
            <v>январь</v>
          </cell>
          <cell r="F2">
            <v>2013</v>
          </cell>
          <cell r="G2" t="str">
            <v>Да</v>
          </cell>
          <cell r="H2" t="str">
            <v>с ОРЭМ</v>
          </cell>
        </row>
        <row r="3">
          <cell r="E3" t="str">
            <v>февраль</v>
          </cell>
          <cell r="F3">
            <v>2014</v>
          </cell>
          <cell r="G3" t="str">
            <v>Нет</v>
          </cell>
          <cell r="H3" t="str">
            <v xml:space="preserve">от ГП первого уровня </v>
          </cell>
        </row>
        <row r="4">
          <cell r="E4" t="str">
            <v>март</v>
          </cell>
          <cell r="F4">
            <v>2015</v>
          </cell>
          <cell r="H4" t="str">
            <v>с ОРЭМ и от ГП первого уровня</v>
          </cell>
        </row>
        <row r="5">
          <cell r="E5" t="str">
            <v>апрель</v>
          </cell>
          <cell r="F5">
            <v>2016</v>
          </cell>
        </row>
        <row r="6">
          <cell r="E6" t="str">
            <v>май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год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D2" t="str">
            <v>Ахтубинский муниципальный район</v>
          </cell>
        </row>
        <row r="3">
          <cell r="D3" t="str">
            <v>Володарский муниципальный район</v>
          </cell>
        </row>
        <row r="4">
          <cell r="D4" t="str">
            <v>Город Астрахань</v>
          </cell>
        </row>
        <row r="5">
          <cell r="D5" t="str">
            <v>Енотаевский муниципальный район</v>
          </cell>
        </row>
        <row r="6">
          <cell r="D6" t="str">
            <v>ЗАТО Знаменск Астраханской области</v>
          </cell>
        </row>
        <row r="7">
          <cell r="D7" t="str">
            <v>Икрянинский муниципальный район</v>
          </cell>
        </row>
        <row r="8">
          <cell r="D8" t="str">
            <v>Камызякский муниципальный район</v>
          </cell>
        </row>
        <row r="9">
          <cell r="D9" t="str">
            <v>Красноярский муниципальный район</v>
          </cell>
        </row>
        <row r="10">
          <cell r="D10" t="str">
            <v>Лиманский муниципальный район</v>
          </cell>
        </row>
        <row r="11">
          <cell r="D11" t="str">
            <v>Наримановский муниципальный район</v>
          </cell>
        </row>
        <row r="12">
          <cell r="D12" t="str">
            <v>Приволжский муниципальный район</v>
          </cell>
        </row>
        <row r="13">
          <cell r="D13" t="str">
            <v>Харабалинский муниципальный район</v>
          </cell>
        </row>
        <row r="14">
          <cell r="D14" t="str">
            <v>Черноярский муниципальный район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zoomScale="110" zoomScaleNormal="110" workbookViewId="0">
      <pane xSplit="1" topLeftCell="L1" activePane="topRight" state="frozen"/>
      <selection pane="topRight" activeCell="Y19" sqref="Y19"/>
    </sheetView>
  </sheetViews>
  <sheetFormatPr defaultRowHeight="15" x14ac:dyDescent="0.25"/>
  <cols>
    <col min="1" max="1" width="55.7109375" style="40" customWidth="1"/>
    <col min="2" max="2" width="9.140625" style="40"/>
    <col min="3" max="3" width="12.85546875" style="40" customWidth="1"/>
    <col min="4" max="4" width="11.140625" style="40" customWidth="1"/>
    <col min="5" max="7" width="9.140625" style="40"/>
    <col min="8" max="8" width="11.42578125" style="40" customWidth="1"/>
    <col min="9" max="22" width="9.140625" style="40"/>
    <col min="23" max="23" width="10.42578125" style="40" customWidth="1"/>
    <col min="24" max="24" width="11.42578125" style="40" customWidth="1"/>
    <col min="25" max="26" width="9.140625" style="40"/>
    <col min="27" max="27" width="14.85546875" style="40" customWidth="1"/>
    <col min="28" max="28" width="12.28515625" style="40" bestFit="1" customWidth="1"/>
    <col min="29" max="30" width="9.140625" style="40"/>
    <col min="31" max="31" width="95.85546875" style="40" customWidth="1"/>
    <col min="32" max="16384" width="9.140625" style="40"/>
  </cols>
  <sheetData>
    <row r="1" spans="1:28" x14ac:dyDescent="0.25">
      <c r="A1" s="110" t="s">
        <v>16</v>
      </c>
      <c r="B1" s="110" t="s">
        <v>17</v>
      </c>
      <c r="C1" s="108">
        <v>44562</v>
      </c>
      <c r="D1" s="109"/>
      <c r="E1" s="108">
        <v>44593</v>
      </c>
      <c r="F1" s="109"/>
      <c r="G1" s="108">
        <v>44621</v>
      </c>
      <c r="H1" s="109"/>
      <c r="I1" s="108">
        <v>44652</v>
      </c>
      <c r="J1" s="109"/>
      <c r="K1" s="108">
        <v>44682</v>
      </c>
      <c r="L1" s="109"/>
      <c r="M1" s="108">
        <v>44713</v>
      </c>
      <c r="N1" s="109"/>
      <c r="O1" s="108">
        <v>44743</v>
      </c>
      <c r="P1" s="109"/>
      <c r="Q1" s="108">
        <v>44774</v>
      </c>
      <c r="R1" s="109"/>
      <c r="S1" s="108">
        <v>44805</v>
      </c>
      <c r="T1" s="109"/>
      <c r="U1" s="108">
        <v>44835</v>
      </c>
      <c r="V1" s="109"/>
      <c r="W1" s="108">
        <v>44866</v>
      </c>
      <c r="X1" s="109"/>
      <c r="Y1" s="108">
        <v>44896</v>
      </c>
      <c r="Z1" s="109"/>
      <c r="AA1" s="108" t="s">
        <v>80</v>
      </c>
      <c r="AB1" s="109"/>
    </row>
    <row r="2" spans="1:28" x14ac:dyDescent="0.25">
      <c r="A2" s="111"/>
      <c r="B2" s="111"/>
      <c r="C2" s="50"/>
      <c r="D2" s="41" t="s">
        <v>15</v>
      </c>
      <c r="E2" s="50"/>
      <c r="F2" s="41" t="s">
        <v>15</v>
      </c>
      <c r="G2" s="50"/>
      <c r="H2" s="41" t="s">
        <v>15</v>
      </c>
      <c r="I2" s="50"/>
      <c r="J2" s="41" t="s">
        <v>15</v>
      </c>
      <c r="K2" s="50"/>
      <c r="L2" s="41" t="s">
        <v>15</v>
      </c>
      <c r="M2" s="50"/>
      <c r="N2" s="41" t="s">
        <v>15</v>
      </c>
      <c r="O2" s="50"/>
      <c r="P2" s="41" t="s">
        <v>15</v>
      </c>
      <c r="Q2" s="50"/>
      <c r="R2" s="41" t="s">
        <v>15</v>
      </c>
      <c r="S2" s="50"/>
      <c r="T2" s="41" t="s">
        <v>15</v>
      </c>
      <c r="U2" s="50"/>
      <c r="V2" s="41" t="s">
        <v>15</v>
      </c>
      <c r="W2" s="50"/>
      <c r="X2" s="41" t="s">
        <v>15</v>
      </c>
      <c r="Y2" s="50"/>
      <c r="Z2" s="41" t="s">
        <v>15</v>
      </c>
      <c r="AA2" s="50"/>
      <c r="AB2" s="41" t="s">
        <v>15</v>
      </c>
    </row>
    <row r="3" spans="1:28" ht="73.5" customHeight="1" x14ac:dyDescent="0.25">
      <c r="A3" s="111"/>
      <c r="B3" s="111"/>
      <c r="C3" s="41" t="s">
        <v>18</v>
      </c>
      <c r="D3" s="41" t="s">
        <v>19</v>
      </c>
      <c r="E3" s="41" t="s">
        <v>18</v>
      </c>
      <c r="F3" s="41" t="s">
        <v>19</v>
      </c>
      <c r="G3" s="41" t="s">
        <v>18</v>
      </c>
      <c r="H3" s="41" t="s">
        <v>19</v>
      </c>
      <c r="I3" s="41" t="s">
        <v>18</v>
      </c>
      <c r="J3" s="41" t="s">
        <v>19</v>
      </c>
      <c r="K3" s="41" t="s">
        <v>18</v>
      </c>
      <c r="L3" s="41" t="s">
        <v>19</v>
      </c>
      <c r="M3" s="41" t="s">
        <v>18</v>
      </c>
      <c r="N3" s="41" t="s">
        <v>19</v>
      </c>
      <c r="O3" s="41" t="s">
        <v>18</v>
      </c>
      <c r="P3" s="41" t="s">
        <v>19</v>
      </c>
      <c r="Q3" s="41" t="s">
        <v>18</v>
      </c>
      <c r="R3" s="41" t="s">
        <v>19</v>
      </c>
      <c r="S3" s="41" t="s">
        <v>18</v>
      </c>
      <c r="T3" s="41" t="s">
        <v>19</v>
      </c>
      <c r="U3" s="41" t="s">
        <v>18</v>
      </c>
      <c r="V3" s="41" t="s">
        <v>19</v>
      </c>
      <c r="W3" s="41" t="s">
        <v>18</v>
      </c>
      <c r="X3" s="41" t="s">
        <v>19</v>
      </c>
      <c r="Y3" s="41" t="s">
        <v>18</v>
      </c>
      <c r="Z3" s="41" t="s">
        <v>19</v>
      </c>
      <c r="AA3" s="41" t="s">
        <v>18</v>
      </c>
      <c r="AB3" s="41" t="s">
        <v>19</v>
      </c>
    </row>
    <row r="4" spans="1:28" x14ac:dyDescent="0.25">
      <c r="A4" s="111"/>
      <c r="B4" s="111"/>
      <c r="C4" s="41" t="s">
        <v>26</v>
      </c>
      <c r="D4" s="41" t="s">
        <v>26</v>
      </c>
      <c r="E4" s="41" t="s">
        <v>26</v>
      </c>
      <c r="F4" s="41" t="s">
        <v>26</v>
      </c>
      <c r="G4" s="41" t="s">
        <v>26</v>
      </c>
      <c r="H4" s="41" t="s">
        <v>26</v>
      </c>
      <c r="I4" s="41" t="s">
        <v>26</v>
      </c>
      <c r="J4" s="41" t="s">
        <v>26</v>
      </c>
      <c r="K4" s="41" t="s">
        <v>26</v>
      </c>
      <c r="L4" s="41" t="s">
        <v>26</v>
      </c>
      <c r="M4" s="41" t="s">
        <v>26</v>
      </c>
      <c r="N4" s="41" t="s">
        <v>26</v>
      </c>
      <c r="O4" s="41" t="s">
        <v>26</v>
      </c>
      <c r="P4" s="41" t="s">
        <v>26</v>
      </c>
      <c r="Q4" s="41" t="s">
        <v>26</v>
      </c>
      <c r="R4" s="41" t="s">
        <v>26</v>
      </c>
      <c r="S4" s="41" t="s">
        <v>26</v>
      </c>
      <c r="T4" s="41" t="s">
        <v>26</v>
      </c>
      <c r="U4" s="41" t="s">
        <v>26</v>
      </c>
      <c r="V4" s="41" t="s">
        <v>26</v>
      </c>
      <c r="W4" s="41" t="s">
        <v>26</v>
      </c>
      <c r="X4" s="41" t="s">
        <v>26</v>
      </c>
      <c r="Y4" s="41" t="s">
        <v>26</v>
      </c>
      <c r="Z4" s="41" t="s">
        <v>26</v>
      </c>
      <c r="AA4" s="41" t="s">
        <v>26</v>
      </c>
      <c r="AB4" s="41" t="s">
        <v>26</v>
      </c>
    </row>
    <row r="5" spans="1:28" x14ac:dyDescent="0.25">
      <c r="A5" s="111"/>
      <c r="B5" s="11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25">
      <c r="A6" s="111"/>
      <c r="B6" s="11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25">
      <c r="A7" s="112"/>
      <c r="B7" s="112"/>
      <c r="C7" s="41" t="s">
        <v>31</v>
      </c>
      <c r="D7" s="41" t="s">
        <v>32</v>
      </c>
      <c r="E7" s="41" t="s">
        <v>31</v>
      </c>
      <c r="F7" s="41" t="s">
        <v>32</v>
      </c>
      <c r="G7" s="41" t="s">
        <v>31</v>
      </c>
      <c r="H7" s="41" t="s">
        <v>32</v>
      </c>
      <c r="I7" s="41" t="s">
        <v>31</v>
      </c>
      <c r="J7" s="41" t="s">
        <v>32</v>
      </c>
      <c r="K7" s="41" t="s">
        <v>31</v>
      </c>
      <c r="L7" s="41" t="s">
        <v>32</v>
      </c>
      <c r="M7" s="41" t="s">
        <v>31</v>
      </c>
      <c r="N7" s="41" t="s">
        <v>32</v>
      </c>
      <c r="O7" s="41" t="s">
        <v>31</v>
      </c>
      <c r="P7" s="41" t="s">
        <v>32</v>
      </c>
      <c r="Q7" s="41" t="s">
        <v>31</v>
      </c>
      <c r="R7" s="41" t="s">
        <v>32</v>
      </c>
      <c r="S7" s="41" t="s">
        <v>31</v>
      </c>
      <c r="T7" s="41" t="s">
        <v>32</v>
      </c>
      <c r="U7" s="41" t="s">
        <v>31</v>
      </c>
      <c r="V7" s="41" t="s">
        <v>32</v>
      </c>
      <c r="W7" s="41" t="s">
        <v>31</v>
      </c>
      <c r="X7" s="41" t="s">
        <v>32</v>
      </c>
      <c r="Y7" s="41" t="s">
        <v>31</v>
      </c>
      <c r="Z7" s="41" t="s">
        <v>32</v>
      </c>
      <c r="AA7" s="41" t="s">
        <v>31</v>
      </c>
      <c r="AB7" s="41" t="s">
        <v>32</v>
      </c>
    </row>
    <row r="8" spans="1:28" ht="15.75" x14ac:dyDescent="0.25">
      <c r="A8" s="43" t="s">
        <v>33</v>
      </c>
      <c r="B8" s="51" t="s">
        <v>34</v>
      </c>
      <c r="C8" s="44">
        <v>651.45699999999999</v>
      </c>
      <c r="D8" s="44">
        <v>3381.0618399999998</v>
      </c>
      <c r="E8" s="54">
        <v>595.09</v>
      </c>
      <c r="F8" s="54">
        <v>3088.5171</v>
      </c>
      <c r="G8" s="45">
        <v>526.96900000000005</v>
      </c>
      <c r="H8" s="45">
        <v>2734.9691200000002</v>
      </c>
      <c r="I8" s="54">
        <v>467.75700000000001</v>
      </c>
      <c r="J8" s="54">
        <v>2427.6588400000001</v>
      </c>
      <c r="K8" s="55">
        <v>521.346</v>
      </c>
      <c r="L8" s="55">
        <v>2705.7857400000003</v>
      </c>
      <c r="M8" s="56">
        <v>651.45699999999999</v>
      </c>
      <c r="N8" s="56">
        <v>3381.0618399999998</v>
      </c>
      <c r="O8" s="57">
        <v>657.89400000000001</v>
      </c>
      <c r="P8" s="57">
        <v>3585.5219999999999</v>
      </c>
      <c r="Q8" s="58">
        <v>810.03099999999995</v>
      </c>
      <c r="R8" s="58">
        <v>4414.6689500000002</v>
      </c>
      <c r="S8" s="59">
        <v>505.68799999999999</v>
      </c>
      <c r="T8" s="59">
        <v>2755.9996000000001</v>
      </c>
      <c r="U8" s="60">
        <v>546.78599999999994</v>
      </c>
      <c r="V8" s="61">
        <v>2979.9837000000002</v>
      </c>
      <c r="W8" s="62">
        <v>541.25599999999997</v>
      </c>
      <c r="X8" s="62">
        <v>2949.8452000000002</v>
      </c>
      <c r="Y8" s="63">
        <v>999.01599999999996</v>
      </c>
      <c r="Z8" s="63">
        <v>5688.2697300000009</v>
      </c>
      <c r="AA8" s="53">
        <f>C8+E8+G8+I8+K8+M8+O8+Q8+S8+U8+W8+Y8-0.001</f>
        <v>7474.7460000000001</v>
      </c>
      <c r="AB8" s="53">
        <f t="shared" ref="AB8:AB23" si="0">D8+F8+H8+J8+L8+N8+P8+R8+T8+V8+X8+Z8</f>
        <v>40093.343659999999</v>
      </c>
    </row>
    <row r="9" spans="1:28" ht="15.75" x14ac:dyDescent="0.25">
      <c r="A9" s="46" t="s">
        <v>35</v>
      </c>
      <c r="B9" s="52" t="s">
        <v>36</v>
      </c>
      <c r="C9" s="44"/>
      <c r="D9" s="44"/>
      <c r="E9" s="54"/>
      <c r="F9" s="54"/>
      <c r="G9" s="45"/>
      <c r="H9" s="45"/>
      <c r="I9" s="54"/>
      <c r="J9" s="54"/>
      <c r="K9" s="55"/>
      <c r="L9" s="55"/>
      <c r="M9" s="56"/>
      <c r="N9" s="56"/>
      <c r="O9" s="57"/>
      <c r="P9" s="57"/>
      <c r="Q9" s="58"/>
      <c r="R9" s="58"/>
      <c r="S9" s="59"/>
      <c r="T9" s="59"/>
      <c r="U9" s="61"/>
      <c r="V9" s="61"/>
      <c r="W9" s="62"/>
      <c r="X9" s="62"/>
      <c r="Y9" s="63"/>
      <c r="Z9" s="63"/>
      <c r="AA9" s="53">
        <f>C9+E9+G9+I9+K9+M9+O9+Q9+S9+U9+W9+Y9</f>
        <v>0</v>
      </c>
      <c r="AB9" s="53">
        <f t="shared" si="0"/>
        <v>0</v>
      </c>
    </row>
    <row r="10" spans="1:28" ht="73.5" customHeight="1" x14ac:dyDescent="0.25">
      <c r="A10" s="47" t="s">
        <v>37</v>
      </c>
      <c r="B10" s="41" t="s">
        <v>38</v>
      </c>
      <c r="C10" s="44"/>
      <c r="D10" s="44"/>
      <c r="E10" s="54"/>
      <c r="F10" s="54"/>
      <c r="G10" s="45"/>
      <c r="H10" s="45"/>
      <c r="I10" s="54"/>
      <c r="J10" s="54"/>
      <c r="K10" s="55"/>
      <c r="L10" s="55"/>
      <c r="M10" s="56"/>
      <c r="N10" s="56"/>
      <c r="O10" s="57"/>
      <c r="P10" s="57"/>
      <c r="Q10" s="58"/>
      <c r="R10" s="58"/>
      <c r="S10" s="59"/>
      <c r="T10" s="59"/>
      <c r="U10" s="61"/>
      <c r="V10" s="61"/>
      <c r="W10" s="62"/>
      <c r="X10" s="62"/>
      <c r="Y10" s="63"/>
      <c r="Z10" s="63"/>
      <c r="AA10" s="53">
        <f t="shared" ref="AA10:AA23" si="1">C10+E10+G10+I10+K10+M10+O10+Q10+S10+U10+W10+Y10</f>
        <v>0</v>
      </c>
      <c r="AB10" s="53">
        <f t="shared" si="0"/>
        <v>0</v>
      </c>
    </row>
    <row r="11" spans="1:28" ht="45" x14ac:dyDescent="0.25">
      <c r="A11" s="48" t="s">
        <v>13</v>
      </c>
      <c r="B11" s="41" t="s">
        <v>39</v>
      </c>
      <c r="C11" s="44"/>
      <c r="D11" s="44"/>
      <c r="E11" s="54"/>
      <c r="F11" s="54"/>
      <c r="G11" s="45"/>
      <c r="H11" s="45"/>
      <c r="I11" s="54"/>
      <c r="J11" s="54"/>
      <c r="K11" s="55"/>
      <c r="L11" s="55"/>
      <c r="M11" s="56"/>
      <c r="N11" s="56"/>
      <c r="O11" s="57"/>
      <c r="P11" s="57"/>
      <c r="Q11" s="58"/>
      <c r="R11" s="58"/>
      <c r="S11" s="59"/>
      <c r="T11" s="59"/>
      <c r="U11" s="61"/>
      <c r="V11" s="61"/>
      <c r="W11" s="62"/>
      <c r="X11" s="62"/>
      <c r="Y11" s="63"/>
      <c r="Z11" s="63"/>
      <c r="AA11" s="53">
        <f t="shared" si="1"/>
        <v>0</v>
      </c>
      <c r="AB11" s="53">
        <f t="shared" si="0"/>
        <v>0</v>
      </c>
    </row>
    <row r="12" spans="1:28" ht="45" x14ac:dyDescent="0.25">
      <c r="A12" s="48" t="s">
        <v>40</v>
      </c>
      <c r="B12" s="41" t="s">
        <v>41</v>
      </c>
      <c r="C12" s="44"/>
      <c r="D12" s="44"/>
      <c r="E12" s="54"/>
      <c r="F12" s="54"/>
      <c r="G12" s="45"/>
      <c r="H12" s="45"/>
      <c r="I12" s="54"/>
      <c r="J12" s="54"/>
      <c r="K12" s="55"/>
      <c r="L12" s="55"/>
      <c r="M12" s="56"/>
      <c r="N12" s="56"/>
      <c r="O12" s="57"/>
      <c r="P12" s="57"/>
      <c r="Q12" s="58"/>
      <c r="R12" s="58"/>
      <c r="S12" s="59"/>
      <c r="T12" s="59"/>
      <c r="U12" s="61"/>
      <c r="V12" s="61"/>
      <c r="W12" s="62"/>
      <c r="X12" s="62"/>
      <c r="Y12" s="63"/>
      <c r="Z12" s="63"/>
      <c r="AA12" s="53">
        <f t="shared" si="1"/>
        <v>0</v>
      </c>
      <c r="AB12" s="53">
        <f t="shared" si="0"/>
        <v>0</v>
      </c>
    </row>
    <row r="13" spans="1:28" ht="45" x14ac:dyDescent="0.25">
      <c r="A13" s="48" t="s">
        <v>14</v>
      </c>
      <c r="B13" s="41" t="s">
        <v>42</v>
      </c>
      <c r="C13" s="44"/>
      <c r="D13" s="44"/>
      <c r="E13" s="54"/>
      <c r="F13" s="54"/>
      <c r="G13" s="45"/>
      <c r="H13" s="45"/>
      <c r="I13" s="54"/>
      <c r="J13" s="54"/>
      <c r="K13" s="55"/>
      <c r="L13" s="55"/>
      <c r="M13" s="56"/>
      <c r="N13" s="56"/>
      <c r="O13" s="57"/>
      <c r="P13" s="57"/>
      <c r="Q13" s="58"/>
      <c r="R13" s="58"/>
      <c r="S13" s="59"/>
      <c r="T13" s="59"/>
      <c r="U13" s="61"/>
      <c r="V13" s="61"/>
      <c r="W13" s="62"/>
      <c r="X13" s="62"/>
      <c r="Y13" s="63"/>
      <c r="Z13" s="63"/>
      <c r="AA13" s="53">
        <f t="shared" si="1"/>
        <v>0</v>
      </c>
      <c r="AB13" s="53">
        <f t="shared" si="0"/>
        <v>0</v>
      </c>
    </row>
    <row r="14" spans="1:28" ht="22.5" x14ac:dyDescent="0.25">
      <c r="A14" s="48" t="s">
        <v>43</v>
      </c>
      <c r="B14" s="41" t="s">
        <v>44</v>
      </c>
      <c r="C14" s="44"/>
      <c r="D14" s="44"/>
      <c r="E14" s="54"/>
      <c r="F14" s="54"/>
      <c r="G14" s="45"/>
      <c r="H14" s="45"/>
      <c r="I14" s="54"/>
      <c r="J14" s="54"/>
      <c r="K14" s="55"/>
      <c r="L14" s="55"/>
      <c r="M14" s="56"/>
      <c r="N14" s="56"/>
      <c r="O14" s="57"/>
      <c r="P14" s="57"/>
      <c r="Q14" s="58"/>
      <c r="R14" s="58"/>
      <c r="S14" s="59"/>
      <c r="T14" s="59"/>
      <c r="U14" s="61"/>
      <c r="V14" s="61"/>
      <c r="W14" s="62"/>
      <c r="X14" s="62"/>
      <c r="Y14" s="63"/>
      <c r="Z14" s="63"/>
      <c r="AA14" s="53">
        <f t="shared" si="1"/>
        <v>0</v>
      </c>
      <c r="AB14" s="53">
        <f t="shared" si="0"/>
        <v>0</v>
      </c>
    </row>
    <row r="15" spans="1:28" ht="15.75" x14ac:dyDescent="0.25">
      <c r="A15" s="49" t="s">
        <v>45</v>
      </c>
      <c r="B15" s="52" t="s">
        <v>46</v>
      </c>
      <c r="C15" s="44">
        <v>651.45699999999999</v>
      </c>
      <c r="D15" s="44">
        <v>3381.0618399999998</v>
      </c>
      <c r="E15" s="54">
        <v>595.09</v>
      </c>
      <c r="F15" s="54">
        <v>3088.5171</v>
      </c>
      <c r="G15" s="45">
        <v>526.96900000000005</v>
      </c>
      <c r="H15" s="45">
        <v>2734.9691200000002</v>
      </c>
      <c r="I15" s="54">
        <v>467.75700000000001</v>
      </c>
      <c r="J15" s="54">
        <v>2427.6588400000001</v>
      </c>
      <c r="K15" s="55">
        <v>521.346</v>
      </c>
      <c r="L15" s="55">
        <v>2705.7857400000003</v>
      </c>
      <c r="M15" s="56">
        <v>651.45699999999999</v>
      </c>
      <c r="N15" s="56">
        <v>3381.0618399999998</v>
      </c>
      <c r="O15" s="57">
        <v>657.89400000000001</v>
      </c>
      <c r="P15" s="57">
        <v>3585.5219999999999</v>
      </c>
      <c r="Q15" s="58">
        <v>810.03099999999995</v>
      </c>
      <c r="R15" s="58">
        <v>4414.6689500000002</v>
      </c>
      <c r="S15" s="59">
        <v>505.68799999999999</v>
      </c>
      <c r="T15" s="59">
        <v>2755.9996000000001</v>
      </c>
      <c r="U15" s="61">
        <v>546.78599999999994</v>
      </c>
      <c r="V15" s="61">
        <v>2979.9837000000002</v>
      </c>
      <c r="W15" s="62">
        <v>541.25599999999997</v>
      </c>
      <c r="X15" s="62">
        <v>2949.8452000000002</v>
      </c>
      <c r="Y15" s="63">
        <v>999.01599999999996</v>
      </c>
      <c r="Z15" s="63">
        <v>5688.2697300000009</v>
      </c>
      <c r="AA15" s="53">
        <f t="shared" si="1"/>
        <v>7474.7470000000003</v>
      </c>
      <c r="AB15" s="53">
        <f t="shared" si="0"/>
        <v>40093.343659999999</v>
      </c>
    </row>
    <row r="16" spans="1:28" ht="15.75" x14ac:dyDescent="0.25">
      <c r="A16" s="48" t="s">
        <v>47</v>
      </c>
      <c r="B16" s="41" t="s">
        <v>48</v>
      </c>
      <c r="C16" s="44"/>
      <c r="D16" s="44"/>
      <c r="E16" s="54"/>
      <c r="F16" s="54"/>
      <c r="G16" s="45"/>
      <c r="H16" s="45"/>
      <c r="I16" s="54"/>
      <c r="J16" s="54"/>
      <c r="K16" s="55"/>
      <c r="L16" s="55"/>
      <c r="M16" s="56"/>
      <c r="N16" s="56"/>
      <c r="O16" s="57"/>
      <c r="P16" s="57"/>
      <c r="Q16" s="58"/>
      <c r="R16" s="58"/>
      <c r="S16" s="59"/>
      <c r="T16" s="59"/>
      <c r="U16" s="61"/>
      <c r="V16" s="61"/>
      <c r="W16" s="62"/>
      <c r="X16" s="62"/>
      <c r="Y16" s="63"/>
      <c r="Z16" s="63"/>
      <c r="AA16" s="53">
        <f t="shared" si="1"/>
        <v>0</v>
      </c>
      <c r="AB16" s="53">
        <f t="shared" si="0"/>
        <v>0</v>
      </c>
    </row>
    <row r="17" spans="1:28" ht="15.75" x14ac:dyDescent="0.25">
      <c r="A17" s="48" t="s">
        <v>49</v>
      </c>
      <c r="B17" s="41" t="s">
        <v>50</v>
      </c>
      <c r="C17" s="44"/>
      <c r="D17" s="44"/>
      <c r="E17" s="54"/>
      <c r="F17" s="54"/>
      <c r="G17" s="45"/>
      <c r="H17" s="45"/>
      <c r="I17" s="54"/>
      <c r="J17" s="54"/>
      <c r="K17" s="55"/>
      <c r="L17" s="55"/>
      <c r="M17" s="56"/>
      <c r="N17" s="56"/>
      <c r="O17" s="57"/>
      <c r="P17" s="57"/>
      <c r="Q17" s="58"/>
      <c r="R17" s="58"/>
      <c r="S17" s="59"/>
      <c r="T17" s="59"/>
      <c r="U17" s="61"/>
      <c r="V17" s="61"/>
      <c r="W17" s="62"/>
      <c r="X17" s="62"/>
      <c r="Y17" s="63"/>
      <c r="Z17" s="63"/>
      <c r="AA17" s="53">
        <f t="shared" si="1"/>
        <v>0</v>
      </c>
      <c r="AB17" s="53">
        <f t="shared" si="0"/>
        <v>0</v>
      </c>
    </row>
    <row r="18" spans="1:28" ht="45" x14ac:dyDescent="0.25">
      <c r="A18" s="48" t="s">
        <v>51</v>
      </c>
      <c r="B18" s="41" t="s">
        <v>52</v>
      </c>
      <c r="C18" s="44"/>
      <c r="D18" s="44"/>
      <c r="E18" s="54"/>
      <c r="F18" s="54"/>
      <c r="G18" s="45"/>
      <c r="H18" s="45"/>
      <c r="I18" s="54"/>
      <c r="J18" s="54"/>
      <c r="K18" s="55"/>
      <c r="L18" s="55"/>
      <c r="M18" s="56"/>
      <c r="N18" s="56"/>
      <c r="O18" s="57"/>
      <c r="P18" s="57"/>
      <c r="Q18" s="58"/>
      <c r="R18" s="58"/>
      <c r="S18" s="59"/>
      <c r="T18" s="59"/>
      <c r="U18" s="61"/>
      <c r="V18" s="61"/>
      <c r="W18" s="62"/>
      <c r="X18" s="62"/>
      <c r="Y18" s="63"/>
      <c r="Z18" s="63"/>
      <c r="AA18" s="53">
        <f t="shared" si="1"/>
        <v>0</v>
      </c>
      <c r="AB18" s="53">
        <f t="shared" si="0"/>
        <v>0</v>
      </c>
    </row>
    <row r="19" spans="1:28" ht="15.75" x14ac:dyDescent="0.25">
      <c r="A19" s="48" t="s">
        <v>53</v>
      </c>
      <c r="B19" s="41" t="s">
        <v>54</v>
      </c>
      <c r="C19" s="44"/>
      <c r="D19" s="44"/>
      <c r="E19" s="54"/>
      <c r="F19" s="54"/>
      <c r="G19" s="45"/>
      <c r="H19" s="45"/>
      <c r="I19" s="54"/>
      <c r="J19" s="54"/>
      <c r="K19" s="55"/>
      <c r="L19" s="55"/>
      <c r="M19" s="56"/>
      <c r="N19" s="56"/>
      <c r="O19" s="57"/>
      <c r="P19" s="57"/>
      <c r="Q19" s="58"/>
      <c r="R19" s="58"/>
      <c r="S19" s="59"/>
      <c r="T19" s="59"/>
      <c r="U19" s="61"/>
      <c r="V19" s="61"/>
      <c r="W19" s="62"/>
      <c r="X19" s="62"/>
      <c r="Y19" s="63"/>
      <c r="Z19" s="63"/>
      <c r="AA19" s="53">
        <f t="shared" si="1"/>
        <v>0</v>
      </c>
      <c r="AB19" s="53">
        <f t="shared" si="0"/>
        <v>0</v>
      </c>
    </row>
    <row r="20" spans="1:28" ht="33.75" x14ac:dyDescent="0.25">
      <c r="A20" s="48" t="s">
        <v>55</v>
      </c>
      <c r="B20" s="41" t="s">
        <v>56</v>
      </c>
      <c r="C20" s="44">
        <v>651.45699999999999</v>
      </c>
      <c r="D20" s="44">
        <v>3381.0618399999998</v>
      </c>
      <c r="E20" s="54">
        <v>595.09</v>
      </c>
      <c r="F20" s="54">
        <v>3088.5171</v>
      </c>
      <c r="G20" s="45">
        <v>526.96900000000005</v>
      </c>
      <c r="H20" s="45">
        <v>2734.9691200000002</v>
      </c>
      <c r="I20" s="54">
        <v>467.75700000000001</v>
      </c>
      <c r="J20" s="54">
        <v>2427.6588400000001</v>
      </c>
      <c r="K20" s="55">
        <v>521.346</v>
      </c>
      <c r="L20" s="55">
        <v>2705.7857400000003</v>
      </c>
      <c r="M20" s="56">
        <v>651.45699999999999</v>
      </c>
      <c r="N20" s="56">
        <v>3381.0618399999998</v>
      </c>
      <c r="O20" s="57">
        <v>657.89400000000001</v>
      </c>
      <c r="P20" s="57">
        <v>3585.5219999999999</v>
      </c>
      <c r="Q20" s="58">
        <v>810.03099999999995</v>
      </c>
      <c r="R20" s="58">
        <v>4414.6689500000002</v>
      </c>
      <c r="S20" s="59">
        <v>505.68799999999999</v>
      </c>
      <c r="T20" s="59">
        <v>2755.9996000000001</v>
      </c>
      <c r="U20" s="61">
        <v>546.78599999999994</v>
      </c>
      <c r="V20" s="61">
        <v>2979.9837000000002</v>
      </c>
      <c r="W20" s="62">
        <v>541.25599999999997</v>
      </c>
      <c r="X20" s="62">
        <v>2949.8452000000002</v>
      </c>
      <c r="Y20" s="63">
        <v>999.01599999999996</v>
      </c>
      <c r="Z20" s="63">
        <v>5688.2697300000009</v>
      </c>
      <c r="AA20" s="53">
        <f t="shared" si="1"/>
        <v>7474.7470000000003</v>
      </c>
      <c r="AB20" s="53">
        <f t="shared" si="0"/>
        <v>40093.343659999999</v>
      </c>
    </row>
    <row r="21" spans="1:28" ht="45" x14ac:dyDescent="0.25">
      <c r="A21" s="48" t="s">
        <v>57</v>
      </c>
      <c r="B21" s="41" t="s">
        <v>58</v>
      </c>
      <c r="C21" s="44"/>
      <c r="D21" s="44"/>
      <c r="E21" s="54"/>
      <c r="F21" s="54"/>
      <c r="G21" s="45"/>
      <c r="H21" s="45"/>
      <c r="I21" s="54"/>
      <c r="J21" s="54"/>
      <c r="K21" s="55"/>
      <c r="L21" s="55"/>
      <c r="M21" s="56"/>
      <c r="N21" s="56"/>
      <c r="O21" s="57"/>
      <c r="P21" s="57"/>
      <c r="Q21" s="58"/>
      <c r="R21" s="58"/>
      <c r="S21" s="59"/>
      <c r="T21" s="59"/>
      <c r="U21" s="61"/>
      <c r="V21" s="61"/>
      <c r="W21" s="62"/>
      <c r="X21" s="62"/>
      <c r="Y21" s="63"/>
      <c r="Z21" s="63"/>
      <c r="AA21" s="53">
        <f t="shared" si="1"/>
        <v>0</v>
      </c>
      <c r="AB21" s="53">
        <f t="shared" si="0"/>
        <v>0</v>
      </c>
    </row>
    <row r="22" spans="1:28" ht="15.75" x14ac:dyDescent="0.25">
      <c r="A22" s="43" t="s">
        <v>59</v>
      </c>
      <c r="B22" s="51" t="s">
        <v>60</v>
      </c>
      <c r="C22" s="44"/>
      <c r="D22" s="44"/>
      <c r="E22" s="54"/>
      <c r="F22" s="54"/>
      <c r="G22" s="45"/>
      <c r="H22" s="45"/>
      <c r="I22" s="54"/>
      <c r="J22" s="54"/>
      <c r="K22" s="55"/>
      <c r="L22" s="55"/>
      <c r="M22" s="56"/>
      <c r="N22" s="56"/>
      <c r="O22" s="57"/>
      <c r="P22" s="57"/>
      <c r="Q22" s="58"/>
      <c r="R22" s="58"/>
      <c r="S22" s="59"/>
      <c r="T22" s="59"/>
      <c r="U22" s="61"/>
      <c r="V22" s="61"/>
      <c r="W22" s="62"/>
      <c r="X22" s="62"/>
      <c r="Y22" s="63"/>
      <c r="Z22" s="63"/>
      <c r="AA22" s="53">
        <f t="shared" si="1"/>
        <v>0</v>
      </c>
      <c r="AB22" s="53">
        <f t="shared" si="0"/>
        <v>0</v>
      </c>
    </row>
    <row r="23" spans="1:28" ht="15.75" x14ac:dyDescent="0.25">
      <c r="A23" s="43" t="s">
        <v>61</v>
      </c>
      <c r="B23" s="51" t="s">
        <v>62</v>
      </c>
      <c r="C23" s="44">
        <f>C15+C9</f>
        <v>651.45699999999999</v>
      </c>
      <c r="D23" s="44">
        <f t="shared" ref="D23:Z23" si="2">D15+D9</f>
        <v>3381.0618399999998</v>
      </c>
      <c r="E23" s="44">
        <f t="shared" si="2"/>
        <v>595.09</v>
      </c>
      <c r="F23" s="44">
        <f t="shared" si="2"/>
        <v>3088.5171</v>
      </c>
      <c r="G23" s="44">
        <f t="shared" si="2"/>
        <v>526.96900000000005</v>
      </c>
      <c r="H23" s="44">
        <f t="shared" si="2"/>
        <v>2734.9691200000002</v>
      </c>
      <c r="I23" s="44">
        <f t="shared" si="2"/>
        <v>467.75700000000001</v>
      </c>
      <c r="J23" s="44">
        <f t="shared" si="2"/>
        <v>2427.6588400000001</v>
      </c>
      <c r="K23" s="44">
        <f t="shared" si="2"/>
        <v>521.346</v>
      </c>
      <c r="L23" s="44">
        <f t="shared" si="2"/>
        <v>2705.7857400000003</v>
      </c>
      <c r="M23" s="44">
        <f t="shared" si="2"/>
        <v>651.45699999999999</v>
      </c>
      <c r="N23" s="44">
        <f t="shared" si="2"/>
        <v>3381.0618399999998</v>
      </c>
      <c r="O23" s="44">
        <f t="shared" si="2"/>
        <v>657.89400000000001</v>
      </c>
      <c r="P23" s="44">
        <f t="shared" si="2"/>
        <v>3585.5219999999999</v>
      </c>
      <c r="Q23" s="44">
        <f t="shared" si="2"/>
        <v>810.03099999999995</v>
      </c>
      <c r="R23" s="44">
        <f t="shared" si="2"/>
        <v>4414.6689500000002</v>
      </c>
      <c r="S23" s="44">
        <f t="shared" si="2"/>
        <v>505.68799999999999</v>
      </c>
      <c r="T23" s="44">
        <f t="shared" si="2"/>
        <v>2755.9996000000001</v>
      </c>
      <c r="U23" s="44">
        <f t="shared" si="2"/>
        <v>546.78599999999994</v>
      </c>
      <c r="V23" s="44">
        <f t="shared" si="2"/>
        <v>2979.9837000000002</v>
      </c>
      <c r="W23" s="44">
        <f t="shared" si="2"/>
        <v>541.25599999999997</v>
      </c>
      <c r="X23" s="44">
        <f t="shared" si="2"/>
        <v>2949.8452000000002</v>
      </c>
      <c r="Y23" s="44">
        <f t="shared" si="2"/>
        <v>999.01599999999996</v>
      </c>
      <c r="Z23" s="44">
        <f t="shared" si="2"/>
        <v>5688.2697300000009</v>
      </c>
      <c r="AA23" s="53">
        <f t="shared" si="1"/>
        <v>7474.7470000000003</v>
      </c>
      <c r="AB23" s="53">
        <f t="shared" si="0"/>
        <v>40093.343659999999</v>
      </c>
    </row>
  </sheetData>
  <mergeCells count="15">
    <mergeCell ref="Q1:R1"/>
    <mergeCell ref="O1:P1"/>
    <mergeCell ref="M1:N1"/>
    <mergeCell ref="K1:L1"/>
    <mergeCell ref="A1:A7"/>
    <mergeCell ref="B1:B7"/>
    <mergeCell ref="I1:J1"/>
    <mergeCell ref="C1:D1"/>
    <mergeCell ref="E1:F1"/>
    <mergeCell ref="G1:H1"/>
    <mergeCell ref="AA1:AB1"/>
    <mergeCell ref="Y1:Z1"/>
    <mergeCell ref="W1:X1"/>
    <mergeCell ref="U1:V1"/>
    <mergeCell ref="S1:T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25"/>
  <sheetViews>
    <sheetView zoomScale="90" zoomScaleNormal="90" workbookViewId="0">
      <pane xSplit="1" topLeftCell="GI1" activePane="topRight" state="frozen"/>
      <selection pane="topRight" activeCell="BG13" sqref="BG13"/>
    </sheetView>
  </sheetViews>
  <sheetFormatPr defaultRowHeight="18.75" x14ac:dyDescent="0.25"/>
  <cols>
    <col min="1" max="1" width="91.140625" style="99" customWidth="1"/>
    <col min="2" max="4" width="10.28515625" style="76" customWidth="1"/>
    <col min="5" max="5" width="13.5703125" style="76" customWidth="1"/>
    <col min="6" max="6" width="11.5703125" style="76" customWidth="1"/>
    <col min="7" max="7" width="11.7109375" style="76" customWidth="1"/>
    <col min="8" max="8" width="11.28515625" style="76" customWidth="1"/>
    <col min="9" max="18" width="9.42578125" style="76" bestFit="1" customWidth="1"/>
    <col min="19" max="19" width="10.7109375" style="76" customWidth="1"/>
    <col min="20" max="20" width="9.42578125" style="76" bestFit="1" customWidth="1"/>
    <col min="21" max="21" width="12.42578125" style="76" customWidth="1"/>
    <col min="22" max="22" width="12.28515625" style="76" customWidth="1"/>
    <col min="23" max="23" width="9.42578125" style="76" bestFit="1" customWidth="1"/>
    <col min="24" max="24" width="10.85546875" style="76" bestFit="1" customWidth="1"/>
    <col min="25" max="35" width="9.42578125" style="76" bestFit="1" customWidth="1"/>
    <col min="36" max="36" width="10.7109375" style="76" customWidth="1"/>
    <col min="37" max="37" width="15" style="76" customWidth="1"/>
    <col min="38" max="38" width="10.85546875" style="76" bestFit="1" customWidth="1"/>
    <col min="39" max="39" width="9.42578125" style="76" bestFit="1" customWidth="1"/>
    <col min="40" max="40" width="10.85546875" style="76" bestFit="1" customWidth="1"/>
    <col min="41" max="51" width="9.42578125" style="76" bestFit="1" customWidth="1"/>
    <col min="52" max="52" width="11.140625" style="76" customWidth="1"/>
    <col min="53" max="53" width="9.42578125" style="76" bestFit="1" customWidth="1"/>
    <col min="54" max="54" width="10.85546875" style="76" bestFit="1" customWidth="1"/>
    <col min="55" max="55" width="9.42578125" style="76" bestFit="1" customWidth="1"/>
    <col min="56" max="56" width="10.85546875" style="76" bestFit="1" customWidth="1"/>
    <col min="57" max="67" width="9.42578125" style="76" bestFit="1" customWidth="1"/>
    <col min="68" max="68" width="11" style="76" customWidth="1"/>
    <col min="69" max="69" width="12.85546875" style="76" customWidth="1"/>
    <col min="70" max="71" width="13.42578125" style="76" customWidth="1"/>
    <col min="72" max="72" width="10.85546875" style="76" customWidth="1"/>
    <col min="73" max="83" width="9.42578125" style="76" bestFit="1" customWidth="1"/>
    <col min="84" max="84" width="10.85546875" style="76" customWidth="1"/>
    <col min="85" max="85" width="14.42578125" style="76" customWidth="1"/>
    <col min="86" max="86" width="11.5703125" style="76" customWidth="1"/>
    <col min="87" max="87" width="11.140625" style="76" customWidth="1"/>
    <col min="88" max="88" width="12.28515625" style="76" customWidth="1"/>
    <col min="89" max="99" width="9.42578125" style="76" bestFit="1" customWidth="1"/>
    <col min="100" max="100" width="11.7109375" style="76" customWidth="1"/>
    <col min="101" max="101" width="12.7109375" style="76" customWidth="1"/>
    <col min="102" max="102" width="10.85546875" style="76" bestFit="1" customWidth="1"/>
    <col min="103" max="103" width="11.7109375" style="76" customWidth="1"/>
    <col min="104" max="104" width="10.85546875" style="76" bestFit="1" customWidth="1"/>
    <col min="105" max="115" width="9.42578125" style="76" bestFit="1" customWidth="1"/>
    <col min="116" max="116" width="11" style="76" customWidth="1"/>
    <col min="117" max="117" width="16.140625" style="76" customWidth="1"/>
    <col min="118" max="120" width="11.28515625" style="76" bestFit="1" customWidth="1"/>
    <col min="121" max="131" width="9.42578125" style="76" bestFit="1" customWidth="1"/>
    <col min="132" max="132" width="10.5703125" style="76" customWidth="1"/>
    <col min="133" max="133" width="11.7109375" style="76" customWidth="1"/>
    <col min="134" max="134" width="11.28515625" style="76" bestFit="1" customWidth="1"/>
    <col min="135" max="135" width="10.28515625" style="76" bestFit="1" customWidth="1"/>
    <col min="136" max="136" width="11.28515625" style="76" bestFit="1" customWidth="1"/>
    <col min="137" max="147" width="9.42578125" style="76" bestFit="1" customWidth="1"/>
    <col min="148" max="148" width="11.140625" style="76" customWidth="1"/>
    <col min="149" max="149" width="11.28515625" style="76" customWidth="1"/>
    <col min="150" max="150" width="11.28515625" style="76" bestFit="1" customWidth="1"/>
    <col min="151" max="151" width="12.85546875" style="76" customWidth="1"/>
    <col min="152" max="152" width="11.28515625" style="76" bestFit="1" customWidth="1"/>
    <col min="153" max="163" width="9.42578125" style="76" bestFit="1" customWidth="1"/>
    <col min="164" max="164" width="10.42578125" style="76" bestFit="1" customWidth="1"/>
    <col min="165" max="165" width="9.42578125" style="76" bestFit="1" customWidth="1"/>
    <col min="166" max="166" width="10.85546875" style="76" bestFit="1" customWidth="1"/>
    <col min="167" max="167" width="9.42578125" style="76" bestFit="1" customWidth="1"/>
    <col min="168" max="168" width="10.85546875" style="76" bestFit="1" customWidth="1"/>
    <col min="169" max="179" width="9.42578125" style="76" bestFit="1" customWidth="1"/>
    <col min="180" max="180" width="12.5703125" style="76" customWidth="1"/>
    <col min="181" max="181" width="11.85546875" style="76" customWidth="1"/>
    <col min="182" max="182" width="11.28515625" style="76" bestFit="1" customWidth="1"/>
    <col min="183" max="183" width="10.28515625" style="76" bestFit="1" customWidth="1"/>
    <col min="184" max="184" width="11.28515625" style="76" bestFit="1" customWidth="1"/>
    <col min="185" max="194" width="9.42578125" style="76" bestFit="1" customWidth="1"/>
    <col min="195" max="198" width="18" style="76" bestFit="1" customWidth="1"/>
    <col min="199" max="201" width="10.85546875" style="76" bestFit="1" customWidth="1"/>
    <col min="202" max="202" width="12.85546875" style="76" bestFit="1" customWidth="1"/>
    <col min="203" max="208" width="9.5703125" style="76" bestFit="1" customWidth="1"/>
    <col min="209" max="209" width="12.85546875" style="76" customWidth="1"/>
    <col min="210" max="210" width="12.5703125" style="76" customWidth="1"/>
    <col min="211" max="211" width="10.7109375" style="76" customWidth="1"/>
    <col min="212" max="212" width="10" style="76" bestFit="1" customWidth="1"/>
    <col min="213" max="219" width="9.42578125" style="76" bestFit="1" customWidth="1"/>
    <col min="220" max="220" width="14.42578125" style="76" customWidth="1"/>
    <col min="221" max="222" width="9.42578125" style="76" bestFit="1" customWidth="1"/>
    <col min="223" max="226" width="18.140625" style="76" bestFit="1" customWidth="1"/>
    <col min="227" max="229" width="10.85546875" style="76" bestFit="1" customWidth="1"/>
    <col min="230" max="230" width="12.85546875" style="76" bestFit="1" customWidth="1"/>
    <col min="231" max="236" width="9.5703125" style="76" bestFit="1" customWidth="1"/>
    <col min="237" max="237" width="15" style="101" customWidth="1"/>
    <col min="238" max="16384" width="9.140625" style="76"/>
  </cols>
  <sheetData>
    <row r="1" spans="1:237" ht="47.25" customHeight="1" x14ac:dyDescent="0.25">
      <c r="A1" s="117" t="s">
        <v>16</v>
      </c>
      <c r="B1" s="117" t="s">
        <v>17</v>
      </c>
      <c r="C1" s="150">
        <v>44562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>
        <v>44593</v>
      </c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>
        <v>44621</v>
      </c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>
        <v>44652</v>
      </c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>
        <v>44682</v>
      </c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>
        <v>44713</v>
      </c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>
        <v>44743</v>
      </c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>
        <v>44774</v>
      </c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>
        <v>44805</v>
      </c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>
        <v>44835</v>
      </c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>
        <v>44866</v>
      </c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>
        <v>44896</v>
      </c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1" t="s">
        <v>85</v>
      </c>
      <c r="GN1" s="151"/>
      <c r="GO1" s="151"/>
      <c r="GP1" s="151"/>
      <c r="GQ1" s="151"/>
      <c r="GR1" s="151"/>
      <c r="GS1" s="151"/>
      <c r="GT1" s="151"/>
      <c r="GU1" s="151"/>
      <c r="GV1" s="151"/>
      <c r="GW1" s="151"/>
      <c r="GX1" s="151"/>
      <c r="GY1" s="151"/>
      <c r="GZ1" s="151"/>
      <c r="HA1" s="128" t="s">
        <v>87</v>
      </c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32" t="s">
        <v>86</v>
      </c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75"/>
    </row>
    <row r="2" spans="1:237" ht="15" customHeight="1" x14ac:dyDescent="0.25">
      <c r="A2" s="149"/>
      <c r="B2" s="149"/>
      <c r="C2" s="117" t="s">
        <v>18</v>
      </c>
      <c r="D2" s="70" t="s">
        <v>15</v>
      </c>
      <c r="E2" s="117" t="s">
        <v>18</v>
      </c>
      <c r="F2" s="71" t="s">
        <v>15</v>
      </c>
      <c r="G2" s="117" t="s">
        <v>20</v>
      </c>
      <c r="H2" s="71" t="s">
        <v>15</v>
      </c>
      <c r="I2" s="119" t="s">
        <v>22</v>
      </c>
      <c r="J2" s="121"/>
      <c r="K2" s="116" t="s">
        <v>15</v>
      </c>
      <c r="L2" s="116"/>
      <c r="M2" s="119" t="s">
        <v>24</v>
      </c>
      <c r="N2" s="120"/>
      <c r="O2" s="121"/>
      <c r="P2" s="125" t="s">
        <v>15</v>
      </c>
      <c r="Q2" s="125"/>
      <c r="R2" s="125"/>
      <c r="S2" s="117" t="s">
        <v>18</v>
      </c>
      <c r="T2" s="70" t="s">
        <v>15</v>
      </c>
      <c r="U2" s="117" t="s">
        <v>18</v>
      </c>
      <c r="V2" s="71" t="s">
        <v>15</v>
      </c>
      <c r="W2" s="117" t="s">
        <v>20</v>
      </c>
      <c r="X2" s="71" t="s">
        <v>15</v>
      </c>
      <c r="Y2" s="119" t="s">
        <v>22</v>
      </c>
      <c r="Z2" s="121"/>
      <c r="AA2" s="116" t="s">
        <v>15</v>
      </c>
      <c r="AB2" s="116"/>
      <c r="AC2" s="119" t="s">
        <v>24</v>
      </c>
      <c r="AD2" s="120"/>
      <c r="AE2" s="121"/>
      <c r="AF2" s="125" t="s">
        <v>15</v>
      </c>
      <c r="AG2" s="125"/>
      <c r="AH2" s="125"/>
      <c r="AI2" s="117" t="s">
        <v>18</v>
      </c>
      <c r="AJ2" s="70" t="s">
        <v>15</v>
      </c>
      <c r="AK2" s="117" t="s">
        <v>18</v>
      </c>
      <c r="AL2" s="71" t="s">
        <v>15</v>
      </c>
      <c r="AM2" s="117" t="s">
        <v>20</v>
      </c>
      <c r="AN2" s="71" t="s">
        <v>15</v>
      </c>
      <c r="AO2" s="119" t="s">
        <v>22</v>
      </c>
      <c r="AP2" s="121"/>
      <c r="AQ2" s="116" t="s">
        <v>15</v>
      </c>
      <c r="AR2" s="116"/>
      <c r="AS2" s="119" t="s">
        <v>24</v>
      </c>
      <c r="AT2" s="120"/>
      <c r="AU2" s="121"/>
      <c r="AV2" s="125" t="s">
        <v>15</v>
      </c>
      <c r="AW2" s="125"/>
      <c r="AX2" s="125"/>
      <c r="AY2" s="117" t="s">
        <v>18</v>
      </c>
      <c r="AZ2" s="70" t="s">
        <v>15</v>
      </c>
      <c r="BA2" s="117" t="s">
        <v>18</v>
      </c>
      <c r="BB2" s="71" t="s">
        <v>15</v>
      </c>
      <c r="BC2" s="117" t="s">
        <v>20</v>
      </c>
      <c r="BD2" s="71" t="s">
        <v>15</v>
      </c>
      <c r="BE2" s="119" t="s">
        <v>22</v>
      </c>
      <c r="BF2" s="121"/>
      <c r="BG2" s="116" t="s">
        <v>15</v>
      </c>
      <c r="BH2" s="116"/>
      <c r="BI2" s="119" t="s">
        <v>24</v>
      </c>
      <c r="BJ2" s="120"/>
      <c r="BK2" s="121"/>
      <c r="BL2" s="125" t="s">
        <v>15</v>
      </c>
      <c r="BM2" s="125"/>
      <c r="BN2" s="125"/>
      <c r="BO2" s="117" t="s">
        <v>18</v>
      </c>
      <c r="BP2" s="70" t="s">
        <v>15</v>
      </c>
      <c r="BQ2" s="117" t="s">
        <v>18</v>
      </c>
      <c r="BR2" s="71" t="s">
        <v>15</v>
      </c>
      <c r="BS2" s="117" t="s">
        <v>20</v>
      </c>
      <c r="BT2" s="71" t="s">
        <v>15</v>
      </c>
      <c r="BU2" s="119" t="s">
        <v>22</v>
      </c>
      <c r="BV2" s="121"/>
      <c r="BW2" s="116" t="s">
        <v>15</v>
      </c>
      <c r="BX2" s="116"/>
      <c r="BY2" s="119" t="s">
        <v>24</v>
      </c>
      <c r="BZ2" s="120"/>
      <c r="CA2" s="121"/>
      <c r="CB2" s="125" t="s">
        <v>15</v>
      </c>
      <c r="CC2" s="125"/>
      <c r="CD2" s="125"/>
      <c r="CE2" s="117" t="s">
        <v>18</v>
      </c>
      <c r="CF2" s="70" t="s">
        <v>15</v>
      </c>
      <c r="CG2" s="117" t="s">
        <v>18</v>
      </c>
      <c r="CH2" s="71" t="s">
        <v>15</v>
      </c>
      <c r="CI2" s="117" t="s">
        <v>20</v>
      </c>
      <c r="CJ2" s="71" t="s">
        <v>15</v>
      </c>
      <c r="CK2" s="119" t="s">
        <v>22</v>
      </c>
      <c r="CL2" s="121"/>
      <c r="CM2" s="116" t="s">
        <v>15</v>
      </c>
      <c r="CN2" s="116"/>
      <c r="CO2" s="119" t="s">
        <v>24</v>
      </c>
      <c r="CP2" s="120"/>
      <c r="CQ2" s="121"/>
      <c r="CR2" s="125" t="s">
        <v>15</v>
      </c>
      <c r="CS2" s="125"/>
      <c r="CT2" s="125"/>
      <c r="CU2" s="117" t="s">
        <v>18</v>
      </c>
      <c r="CV2" s="70" t="s">
        <v>15</v>
      </c>
      <c r="CW2" s="117" t="s">
        <v>18</v>
      </c>
      <c r="CX2" s="71" t="s">
        <v>15</v>
      </c>
      <c r="CY2" s="117" t="s">
        <v>20</v>
      </c>
      <c r="CZ2" s="71" t="s">
        <v>15</v>
      </c>
      <c r="DA2" s="119" t="s">
        <v>22</v>
      </c>
      <c r="DB2" s="121"/>
      <c r="DC2" s="116" t="s">
        <v>15</v>
      </c>
      <c r="DD2" s="116"/>
      <c r="DE2" s="119" t="s">
        <v>24</v>
      </c>
      <c r="DF2" s="120"/>
      <c r="DG2" s="121"/>
      <c r="DH2" s="125" t="s">
        <v>15</v>
      </c>
      <c r="DI2" s="125"/>
      <c r="DJ2" s="125"/>
      <c r="DK2" s="117" t="s">
        <v>18</v>
      </c>
      <c r="DL2" s="70" t="s">
        <v>15</v>
      </c>
      <c r="DM2" s="117" t="s">
        <v>18</v>
      </c>
      <c r="DN2" s="71" t="s">
        <v>15</v>
      </c>
      <c r="DO2" s="117" t="s">
        <v>20</v>
      </c>
      <c r="DP2" s="71" t="s">
        <v>15</v>
      </c>
      <c r="DQ2" s="119" t="s">
        <v>22</v>
      </c>
      <c r="DR2" s="121"/>
      <c r="DS2" s="116" t="s">
        <v>15</v>
      </c>
      <c r="DT2" s="116"/>
      <c r="DU2" s="119" t="s">
        <v>24</v>
      </c>
      <c r="DV2" s="120"/>
      <c r="DW2" s="121"/>
      <c r="DX2" s="125" t="s">
        <v>15</v>
      </c>
      <c r="DY2" s="125"/>
      <c r="DZ2" s="125"/>
      <c r="EA2" s="117" t="s">
        <v>18</v>
      </c>
      <c r="EB2" s="70" t="s">
        <v>15</v>
      </c>
      <c r="EC2" s="117" t="s">
        <v>18</v>
      </c>
      <c r="ED2" s="71" t="s">
        <v>15</v>
      </c>
      <c r="EE2" s="117" t="s">
        <v>20</v>
      </c>
      <c r="EF2" s="71" t="s">
        <v>15</v>
      </c>
      <c r="EG2" s="119" t="s">
        <v>22</v>
      </c>
      <c r="EH2" s="121"/>
      <c r="EI2" s="116" t="s">
        <v>15</v>
      </c>
      <c r="EJ2" s="116"/>
      <c r="EK2" s="119" t="s">
        <v>24</v>
      </c>
      <c r="EL2" s="120"/>
      <c r="EM2" s="121"/>
      <c r="EN2" s="125" t="s">
        <v>15</v>
      </c>
      <c r="EO2" s="125"/>
      <c r="EP2" s="125"/>
      <c r="EQ2" s="117" t="s">
        <v>18</v>
      </c>
      <c r="ER2" s="70" t="s">
        <v>15</v>
      </c>
      <c r="ES2" s="117" t="s">
        <v>18</v>
      </c>
      <c r="ET2" s="71" t="s">
        <v>15</v>
      </c>
      <c r="EU2" s="117" t="s">
        <v>20</v>
      </c>
      <c r="EV2" s="71" t="s">
        <v>15</v>
      </c>
      <c r="EW2" s="119" t="s">
        <v>22</v>
      </c>
      <c r="EX2" s="121"/>
      <c r="EY2" s="116" t="s">
        <v>15</v>
      </c>
      <c r="EZ2" s="116"/>
      <c r="FA2" s="119" t="s">
        <v>24</v>
      </c>
      <c r="FB2" s="120"/>
      <c r="FC2" s="121"/>
      <c r="FD2" s="125" t="s">
        <v>15</v>
      </c>
      <c r="FE2" s="125"/>
      <c r="FF2" s="125"/>
      <c r="FG2" s="117" t="s">
        <v>18</v>
      </c>
      <c r="FH2" s="70" t="s">
        <v>15</v>
      </c>
      <c r="FI2" s="117" t="s">
        <v>18</v>
      </c>
      <c r="FJ2" s="71" t="s">
        <v>15</v>
      </c>
      <c r="FK2" s="70"/>
      <c r="FL2" s="71" t="s">
        <v>15</v>
      </c>
      <c r="FM2" s="119" t="s">
        <v>22</v>
      </c>
      <c r="FN2" s="121"/>
      <c r="FO2" s="116" t="s">
        <v>15</v>
      </c>
      <c r="FP2" s="116"/>
      <c r="FQ2" s="119" t="s">
        <v>24</v>
      </c>
      <c r="FR2" s="120"/>
      <c r="FS2" s="121"/>
      <c r="FT2" s="125" t="s">
        <v>15</v>
      </c>
      <c r="FU2" s="125"/>
      <c r="FV2" s="125"/>
      <c r="FW2" s="117" t="s">
        <v>18</v>
      </c>
      <c r="FX2" s="70" t="s">
        <v>15</v>
      </c>
      <c r="FY2" s="117" t="s">
        <v>18</v>
      </c>
      <c r="FZ2" s="71" t="s">
        <v>15</v>
      </c>
      <c r="GA2" s="70"/>
      <c r="GB2" s="71" t="s">
        <v>15</v>
      </c>
      <c r="GC2" s="119" t="s">
        <v>22</v>
      </c>
      <c r="GD2" s="121"/>
      <c r="GE2" s="116" t="s">
        <v>15</v>
      </c>
      <c r="GF2" s="116"/>
      <c r="GG2" s="119" t="s">
        <v>24</v>
      </c>
      <c r="GH2" s="120"/>
      <c r="GI2" s="121"/>
      <c r="GJ2" s="125" t="s">
        <v>15</v>
      </c>
      <c r="GK2" s="125"/>
      <c r="GL2" s="125"/>
      <c r="GM2" s="160" t="s">
        <v>18</v>
      </c>
      <c r="GN2" s="72" t="s">
        <v>15</v>
      </c>
      <c r="GO2" s="160" t="s">
        <v>20</v>
      </c>
      <c r="GP2" s="72" t="s">
        <v>15</v>
      </c>
      <c r="GQ2" s="154" t="s">
        <v>22</v>
      </c>
      <c r="GR2" s="156"/>
      <c r="GS2" s="152" t="s">
        <v>15</v>
      </c>
      <c r="GT2" s="152"/>
      <c r="GU2" s="154" t="s">
        <v>24</v>
      </c>
      <c r="GV2" s="155"/>
      <c r="GW2" s="156"/>
      <c r="GX2" s="153" t="s">
        <v>15</v>
      </c>
      <c r="GY2" s="153"/>
      <c r="GZ2" s="153"/>
      <c r="HA2" s="139" t="s">
        <v>18</v>
      </c>
      <c r="HB2" s="67" t="s">
        <v>15</v>
      </c>
      <c r="HC2" s="139" t="s">
        <v>20</v>
      </c>
      <c r="HD2" s="67" t="s">
        <v>15</v>
      </c>
      <c r="HE2" s="133" t="s">
        <v>22</v>
      </c>
      <c r="HF2" s="135"/>
      <c r="HG2" s="130" t="s">
        <v>15</v>
      </c>
      <c r="HH2" s="130"/>
      <c r="HI2" s="133" t="s">
        <v>24</v>
      </c>
      <c r="HJ2" s="134"/>
      <c r="HK2" s="135"/>
      <c r="HL2" s="131" t="s">
        <v>15</v>
      </c>
      <c r="HM2" s="131"/>
      <c r="HN2" s="131"/>
      <c r="HO2" s="147" t="s">
        <v>18</v>
      </c>
      <c r="HP2" s="73" t="s">
        <v>15</v>
      </c>
      <c r="HQ2" s="147" t="s">
        <v>20</v>
      </c>
      <c r="HR2" s="73" t="s">
        <v>15</v>
      </c>
      <c r="HS2" s="141" t="s">
        <v>22</v>
      </c>
      <c r="HT2" s="143"/>
      <c r="HU2" s="126" t="s">
        <v>15</v>
      </c>
      <c r="HV2" s="126"/>
      <c r="HW2" s="141" t="s">
        <v>24</v>
      </c>
      <c r="HX2" s="142"/>
      <c r="HY2" s="143"/>
      <c r="HZ2" s="127" t="s">
        <v>15</v>
      </c>
      <c r="IA2" s="127"/>
      <c r="IB2" s="127"/>
      <c r="IC2" s="75"/>
    </row>
    <row r="3" spans="1:237" ht="205.5" customHeight="1" x14ac:dyDescent="0.25">
      <c r="A3" s="149"/>
      <c r="B3" s="149"/>
      <c r="C3" s="118"/>
      <c r="D3" s="71" t="s">
        <v>19</v>
      </c>
      <c r="E3" s="118"/>
      <c r="F3" s="71" t="s">
        <v>19</v>
      </c>
      <c r="G3" s="118"/>
      <c r="H3" s="71" t="s">
        <v>21</v>
      </c>
      <c r="I3" s="122"/>
      <c r="J3" s="124"/>
      <c r="K3" s="116" t="s">
        <v>23</v>
      </c>
      <c r="L3" s="116"/>
      <c r="M3" s="122"/>
      <c r="N3" s="123"/>
      <c r="O3" s="124"/>
      <c r="P3" s="116" t="s">
        <v>25</v>
      </c>
      <c r="Q3" s="116"/>
      <c r="R3" s="116"/>
      <c r="S3" s="118"/>
      <c r="T3" s="71" t="s">
        <v>19</v>
      </c>
      <c r="U3" s="118"/>
      <c r="V3" s="71" t="s">
        <v>19</v>
      </c>
      <c r="W3" s="118"/>
      <c r="X3" s="71" t="s">
        <v>21</v>
      </c>
      <c r="Y3" s="122"/>
      <c r="Z3" s="124"/>
      <c r="AA3" s="116" t="s">
        <v>23</v>
      </c>
      <c r="AB3" s="116"/>
      <c r="AC3" s="122"/>
      <c r="AD3" s="123"/>
      <c r="AE3" s="124"/>
      <c r="AF3" s="116" t="s">
        <v>25</v>
      </c>
      <c r="AG3" s="116"/>
      <c r="AH3" s="116"/>
      <c r="AI3" s="118"/>
      <c r="AJ3" s="71" t="s">
        <v>19</v>
      </c>
      <c r="AK3" s="118"/>
      <c r="AL3" s="71" t="s">
        <v>19</v>
      </c>
      <c r="AM3" s="118"/>
      <c r="AN3" s="71" t="s">
        <v>21</v>
      </c>
      <c r="AO3" s="122"/>
      <c r="AP3" s="124"/>
      <c r="AQ3" s="116" t="s">
        <v>23</v>
      </c>
      <c r="AR3" s="116"/>
      <c r="AS3" s="122"/>
      <c r="AT3" s="123"/>
      <c r="AU3" s="124"/>
      <c r="AV3" s="116" t="s">
        <v>25</v>
      </c>
      <c r="AW3" s="116"/>
      <c r="AX3" s="116"/>
      <c r="AY3" s="118"/>
      <c r="AZ3" s="71" t="s">
        <v>19</v>
      </c>
      <c r="BA3" s="118"/>
      <c r="BB3" s="71" t="s">
        <v>19</v>
      </c>
      <c r="BC3" s="118"/>
      <c r="BD3" s="71" t="s">
        <v>21</v>
      </c>
      <c r="BE3" s="122"/>
      <c r="BF3" s="124"/>
      <c r="BG3" s="116" t="s">
        <v>23</v>
      </c>
      <c r="BH3" s="116"/>
      <c r="BI3" s="122"/>
      <c r="BJ3" s="123"/>
      <c r="BK3" s="124"/>
      <c r="BL3" s="116" t="s">
        <v>25</v>
      </c>
      <c r="BM3" s="116"/>
      <c r="BN3" s="116"/>
      <c r="BO3" s="118"/>
      <c r="BP3" s="71" t="s">
        <v>19</v>
      </c>
      <c r="BQ3" s="118"/>
      <c r="BR3" s="71" t="s">
        <v>19</v>
      </c>
      <c r="BS3" s="118"/>
      <c r="BT3" s="71" t="s">
        <v>21</v>
      </c>
      <c r="BU3" s="122"/>
      <c r="BV3" s="124"/>
      <c r="BW3" s="116" t="s">
        <v>23</v>
      </c>
      <c r="BX3" s="116"/>
      <c r="BY3" s="122"/>
      <c r="BZ3" s="123"/>
      <c r="CA3" s="124"/>
      <c r="CB3" s="116" t="s">
        <v>25</v>
      </c>
      <c r="CC3" s="116"/>
      <c r="CD3" s="116"/>
      <c r="CE3" s="118"/>
      <c r="CF3" s="71" t="s">
        <v>19</v>
      </c>
      <c r="CG3" s="118"/>
      <c r="CH3" s="71" t="s">
        <v>19</v>
      </c>
      <c r="CI3" s="118"/>
      <c r="CJ3" s="71" t="s">
        <v>21</v>
      </c>
      <c r="CK3" s="122"/>
      <c r="CL3" s="124"/>
      <c r="CM3" s="116" t="s">
        <v>23</v>
      </c>
      <c r="CN3" s="116"/>
      <c r="CO3" s="122"/>
      <c r="CP3" s="123"/>
      <c r="CQ3" s="124"/>
      <c r="CR3" s="116" t="s">
        <v>25</v>
      </c>
      <c r="CS3" s="116"/>
      <c r="CT3" s="116"/>
      <c r="CU3" s="118"/>
      <c r="CV3" s="71" t="s">
        <v>19</v>
      </c>
      <c r="CW3" s="118"/>
      <c r="CX3" s="71" t="s">
        <v>19</v>
      </c>
      <c r="CY3" s="118"/>
      <c r="CZ3" s="71" t="s">
        <v>21</v>
      </c>
      <c r="DA3" s="122"/>
      <c r="DB3" s="124"/>
      <c r="DC3" s="116" t="s">
        <v>23</v>
      </c>
      <c r="DD3" s="116"/>
      <c r="DE3" s="122"/>
      <c r="DF3" s="123"/>
      <c r="DG3" s="124"/>
      <c r="DH3" s="116" t="s">
        <v>25</v>
      </c>
      <c r="DI3" s="116"/>
      <c r="DJ3" s="116"/>
      <c r="DK3" s="118"/>
      <c r="DL3" s="71" t="s">
        <v>19</v>
      </c>
      <c r="DM3" s="118"/>
      <c r="DN3" s="71" t="s">
        <v>19</v>
      </c>
      <c r="DO3" s="118"/>
      <c r="DP3" s="71" t="s">
        <v>21</v>
      </c>
      <c r="DQ3" s="122"/>
      <c r="DR3" s="124"/>
      <c r="DS3" s="116" t="s">
        <v>23</v>
      </c>
      <c r="DT3" s="116"/>
      <c r="DU3" s="122"/>
      <c r="DV3" s="123"/>
      <c r="DW3" s="124"/>
      <c r="DX3" s="116" t="s">
        <v>25</v>
      </c>
      <c r="DY3" s="116"/>
      <c r="DZ3" s="116"/>
      <c r="EA3" s="118"/>
      <c r="EB3" s="71" t="s">
        <v>19</v>
      </c>
      <c r="EC3" s="118"/>
      <c r="ED3" s="71" t="s">
        <v>19</v>
      </c>
      <c r="EE3" s="118"/>
      <c r="EF3" s="71" t="s">
        <v>21</v>
      </c>
      <c r="EG3" s="122"/>
      <c r="EH3" s="124"/>
      <c r="EI3" s="116" t="s">
        <v>23</v>
      </c>
      <c r="EJ3" s="116"/>
      <c r="EK3" s="122"/>
      <c r="EL3" s="123"/>
      <c r="EM3" s="124"/>
      <c r="EN3" s="116" t="s">
        <v>25</v>
      </c>
      <c r="EO3" s="116"/>
      <c r="EP3" s="116"/>
      <c r="EQ3" s="118"/>
      <c r="ER3" s="71" t="s">
        <v>19</v>
      </c>
      <c r="ES3" s="118"/>
      <c r="ET3" s="71" t="s">
        <v>19</v>
      </c>
      <c r="EU3" s="118"/>
      <c r="EV3" s="71" t="s">
        <v>21</v>
      </c>
      <c r="EW3" s="122"/>
      <c r="EX3" s="124"/>
      <c r="EY3" s="116" t="s">
        <v>23</v>
      </c>
      <c r="EZ3" s="116"/>
      <c r="FA3" s="122"/>
      <c r="FB3" s="123"/>
      <c r="FC3" s="124"/>
      <c r="FD3" s="116" t="s">
        <v>25</v>
      </c>
      <c r="FE3" s="116"/>
      <c r="FF3" s="116"/>
      <c r="FG3" s="118"/>
      <c r="FH3" s="71" t="s">
        <v>19</v>
      </c>
      <c r="FI3" s="118"/>
      <c r="FJ3" s="71" t="s">
        <v>19</v>
      </c>
      <c r="FK3" s="71" t="s">
        <v>20</v>
      </c>
      <c r="FL3" s="71" t="s">
        <v>21</v>
      </c>
      <c r="FM3" s="122"/>
      <c r="FN3" s="124"/>
      <c r="FO3" s="116" t="s">
        <v>23</v>
      </c>
      <c r="FP3" s="116"/>
      <c r="FQ3" s="122"/>
      <c r="FR3" s="123"/>
      <c r="FS3" s="124"/>
      <c r="FT3" s="116" t="s">
        <v>25</v>
      </c>
      <c r="FU3" s="116"/>
      <c r="FV3" s="116"/>
      <c r="FW3" s="118"/>
      <c r="FX3" s="71" t="s">
        <v>19</v>
      </c>
      <c r="FY3" s="118"/>
      <c r="FZ3" s="71" t="s">
        <v>19</v>
      </c>
      <c r="GA3" s="71" t="s">
        <v>20</v>
      </c>
      <c r="GB3" s="71" t="s">
        <v>21</v>
      </c>
      <c r="GC3" s="122"/>
      <c r="GD3" s="124"/>
      <c r="GE3" s="116" t="s">
        <v>23</v>
      </c>
      <c r="GF3" s="116"/>
      <c r="GG3" s="122"/>
      <c r="GH3" s="123"/>
      <c r="GI3" s="124"/>
      <c r="GJ3" s="116" t="s">
        <v>25</v>
      </c>
      <c r="GK3" s="116"/>
      <c r="GL3" s="116"/>
      <c r="GM3" s="161"/>
      <c r="GN3" s="72" t="s">
        <v>19</v>
      </c>
      <c r="GO3" s="161"/>
      <c r="GP3" s="72" t="s">
        <v>21</v>
      </c>
      <c r="GQ3" s="157"/>
      <c r="GR3" s="159"/>
      <c r="GS3" s="152" t="s">
        <v>23</v>
      </c>
      <c r="GT3" s="152"/>
      <c r="GU3" s="157"/>
      <c r="GV3" s="158"/>
      <c r="GW3" s="159"/>
      <c r="GX3" s="152" t="s">
        <v>25</v>
      </c>
      <c r="GY3" s="152"/>
      <c r="GZ3" s="152"/>
      <c r="HA3" s="140"/>
      <c r="HB3" s="67" t="s">
        <v>19</v>
      </c>
      <c r="HC3" s="140"/>
      <c r="HD3" s="67" t="s">
        <v>21</v>
      </c>
      <c r="HE3" s="136"/>
      <c r="HF3" s="138"/>
      <c r="HG3" s="130" t="s">
        <v>23</v>
      </c>
      <c r="HH3" s="130"/>
      <c r="HI3" s="136"/>
      <c r="HJ3" s="137"/>
      <c r="HK3" s="138"/>
      <c r="HL3" s="130" t="s">
        <v>25</v>
      </c>
      <c r="HM3" s="130"/>
      <c r="HN3" s="130"/>
      <c r="HO3" s="148"/>
      <c r="HP3" s="73" t="s">
        <v>19</v>
      </c>
      <c r="HQ3" s="148"/>
      <c r="HR3" s="73" t="s">
        <v>21</v>
      </c>
      <c r="HS3" s="144"/>
      <c r="HT3" s="146"/>
      <c r="HU3" s="126" t="s">
        <v>23</v>
      </c>
      <c r="HV3" s="126"/>
      <c r="HW3" s="144"/>
      <c r="HX3" s="145"/>
      <c r="HY3" s="146"/>
      <c r="HZ3" s="126" t="s">
        <v>25</v>
      </c>
      <c r="IA3" s="126"/>
      <c r="IB3" s="126"/>
      <c r="IC3" s="32" t="s">
        <v>1</v>
      </c>
    </row>
    <row r="4" spans="1:237" ht="15" x14ac:dyDescent="0.25">
      <c r="A4" s="149"/>
      <c r="B4" s="149"/>
      <c r="C4" s="71" t="s">
        <v>26</v>
      </c>
      <c r="D4" s="71" t="s">
        <v>26</v>
      </c>
      <c r="E4" s="71" t="s">
        <v>26</v>
      </c>
      <c r="F4" s="71" t="s">
        <v>26</v>
      </c>
      <c r="G4" s="71" t="s">
        <v>26</v>
      </c>
      <c r="H4" s="71" t="s">
        <v>26</v>
      </c>
      <c r="I4" s="71" t="s">
        <v>27</v>
      </c>
      <c r="J4" s="71" t="s">
        <v>28</v>
      </c>
      <c r="K4" s="71" t="s">
        <v>27</v>
      </c>
      <c r="L4" s="71" t="s">
        <v>28</v>
      </c>
      <c r="M4" s="71" t="s">
        <v>27</v>
      </c>
      <c r="N4" s="71" t="s">
        <v>29</v>
      </c>
      <c r="O4" s="71" t="s">
        <v>30</v>
      </c>
      <c r="P4" s="71" t="s">
        <v>27</v>
      </c>
      <c r="Q4" s="71" t="s">
        <v>29</v>
      </c>
      <c r="R4" s="71" t="s">
        <v>30</v>
      </c>
      <c r="S4" s="71" t="s">
        <v>26</v>
      </c>
      <c r="T4" s="71" t="s">
        <v>26</v>
      </c>
      <c r="U4" s="71" t="s">
        <v>26</v>
      </c>
      <c r="V4" s="71" t="s">
        <v>26</v>
      </c>
      <c r="W4" s="71" t="s">
        <v>26</v>
      </c>
      <c r="X4" s="71" t="s">
        <v>26</v>
      </c>
      <c r="Y4" s="71" t="s">
        <v>27</v>
      </c>
      <c r="Z4" s="71" t="s">
        <v>28</v>
      </c>
      <c r="AA4" s="71" t="s">
        <v>27</v>
      </c>
      <c r="AB4" s="71" t="s">
        <v>28</v>
      </c>
      <c r="AC4" s="71" t="s">
        <v>27</v>
      </c>
      <c r="AD4" s="71" t="s">
        <v>29</v>
      </c>
      <c r="AE4" s="71" t="s">
        <v>30</v>
      </c>
      <c r="AF4" s="71" t="s">
        <v>27</v>
      </c>
      <c r="AG4" s="71" t="s">
        <v>29</v>
      </c>
      <c r="AH4" s="71" t="s">
        <v>30</v>
      </c>
      <c r="AI4" s="71" t="s">
        <v>26</v>
      </c>
      <c r="AJ4" s="71" t="s">
        <v>26</v>
      </c>
      <c r="AK4" s="71" t="s">
        <v>26</v>
      </c>
      <c r="AL4" s="71" t="s">
        <v>26</v>
      </c>
      <c r="AM4" s="71" t="s">
        <v>26</v>
      </c>
      <c r="AN4" s="71" t="s">
        <v>26</v>
      </c>
      <c r="AO4" s="71" t="s">
        <v>27</v>
      </c>
      <c r="AP4" s="71" t="s">
        <v>28</v>
      </c>
      <c r="AQ4" s="71" t="s">
        <v>27</v>
      </c>
      <c r="AR4" s="71" t="s">
        <v>28</v>
      </c>
      <c r="AS4" s="71" t="s">
        <v>27</v>
      </c>
      <c r="AT4" s="71" t="s">
        <v>29</v>
      </c>
      <c r="AU4" s="71" t="s">
        <v>30</v>
      </c>
      <c r="AV4" s="71" t="s">
        <v>27</v>
      </c>
      <c r="AW4" s="71" t="s">
        <v>29</v>
      </c>
      <c r="AX4" s="71" t="s">
        <v>30</v>
      </c>
      <c r="AY4" s="71" t="s">
        <v>26</v>
      </c>
      <c r="AZ4" s="71" t="s">
        <v>26</v>
      </c>
      <c r="BA4" s="71" t="s">
        <v>26</v>
      </c>
      <c r="BB4" s="71" t="s">
        <v>26</v>
      </c>
      <c r="BC4" s="71" t="s">
        <v>26</v>
      </c>
      <c r="BD4" s="71" t="s">
        <v>26</v>
      </c>
      <c r="BE4" s="71" t="s">
        <v>27</v>
      </c>
      <c r="BF4" s="71" t="s">
        <v>28</v>
      </c>
      <c r="BG4" s="71" t="s">
        <v>27</v>
      </c>
      <c r="BH4" s="71" t="s">
        <v>28</v>
      </c>
      <c r="BI4" s="71" t="s">
        <v>27</v>
      </c>
      <c r="BJ4" s="71" t="s">
        <v>29</v>
      </c>
      <c r="BK4" s="71" t="s">
        <v>30</v>
      </c>
      <c r="BL4" s="71" t="s">
        <v>27</v>
      </c>
      <c r="BM4" s="71" t="s">
        <v>29</v>
      </c>
      <c r="BN4" s="71" t="s">
        <v>30</v>
      </c>
      <c r="BO4" s="71" t="s">
        <v>26</v>
      </c>
      <c r="BP4" s="71" t="s">
        <v>26</v>
      </c>
      <c r="BQ4" s="71" t="s">
        <v>26</v>
      </c>
      <c r="BR4" s="71" t="s">
        <v>26</v>
      </c>
      <c r="BS4" s="71" t="s">
        <v>26</v>
      </c>
      <c r="BT4" s="71" t="s">
        <v>26</v>
      </c>
      <c r="BU4" s="71" t="s">
        <v>27</v>
      </c>
      <c r="BV4" s="71" t="s">
        <v>28</v>
      </c>
      <c r="BW4" s="71" t="s">
        <v>27</v>
      </c>
      <c r="BX4" s="71" t="s">
        <v>28</v>
      </c>
      <c r="BY4" s="71" t="s">
        <v>27</v>
      </c>
      <c r="BZ4" s="71" t="s">
        <v>29</v>
      </c>
      <c r="CA4" s="71" t="s">
        <v>30</v>
      </c>
      <c r="CB4" s="71" t="s">
        <v>27</v>
      </c>
      <c r="CC4" s="71" t="s">
        <v>29</v>
      </c>
      <c r="CD4" s="71" t="s">
        <v>30</v>
      </c>
      <c r="CE4" s="71" t="s">
        <v>26</v>
      </c>
      <c r="CF4" s="71" t="s">
        <v>26</v>
      </c>
      <c r="CG4" s="71" t="s">
        <v>26</v>
      </c>
      <c r="CH4" s="71" t="s">
        <v>26</v>
      </c>
      <c r="CI4" s="71" t="s">
        <v>26</v>
      </c>
      <c r="CJ4" s="71" t="s">
        <v>26</v>
      </c>
      <c r="CK4" s="71" t="s">
        <v>27</v>
      </c>
      <c r="CL4" s="71" t="s">
        <v>28</v>
      </c>
      <c r="CM4" s="71" t="s">
        <v>27</v>
      </c>
      <c r="CN4" s="71" t="s">
        <v>28</v>
      </c>
      <c r="CO4" s="71" t="s">
        <v>27</v>
      </c>
      <c r="CP4" s="71" t="s">
        <v>29</v>
      </c>
      <c r="CQ4" s="71" t="s">
        <v>30</v>
      </c>
      <c r="CR4" s="71" t="s">
        <v>27</v>
      </c>
      <c r="CS4" s="71" t="s">
        <v>29</v>
      </c>
      <c r="CT4" s="71" t="s">
        <v>30</v>
      </c>
      <c r="CU4" s="71" t="s">
        <v>26</v>
      </c>
      <c r="CV4" s="71" t="s">
        <v>26</v>
      </c>
      <c r="CW4" s="71" t="s">
        <v>26</v>
      </c>
      <c r="CX4" s="71" t="s">
        <v>26</v>
      </c>
      <c r="CY4" s="71" t="s">
        <v>26</v>
      </c>
      <c r="CZ4" s="71" t="s">
        <v>26</v>
      </c>
      <c r="DA4" s="71" t="s">
        <v>27</v>
      </c>
      <c r="DB4" s="71" t="s">
        <v>28</v>
      </c>
      <c r="DC4" s="71" t="s">
        <v>27</v>
      </c>
      <c r="DD4" s="71" t="s">
        <v>28</v>
      </c>
      <c r="DE4" s="71" t="s">
        <v>27</v>
      </c>
      <c r="DF4" s="71" t="s">
        <v>29</v>
      </c>
      <c r="DG4" s="71" t="s">
        <v>30</v>
      </c>
      <c r="DH4" s="71" t="s">
        <v>27</v>
      </c>
      <c r="DI4" s="71" t="s">
        <v>29</v>
      </c>
      <c r="DJ4" s="71" t="s">
        <v>30</v>
      </c>
      <c r="DK4" s="71" t="s">
        <v>26</v>
      </c>
      <c r="DL4" s="71" t="s">
        <v>26</v>
      </c>
      <c r="DM4" s="71" t="s">
        <v>26</v>
      </c>
      <c r="DN4" s="71" t="s">
        <v>26</v>
      </c>
      <c r="DO4" s="71" t="s">
        <v>26</v>
      </c>
      <c r="DP4" s="71" t="s">
        <v>26</v>
      </c>
      <c r="DQ4" s="71" t="s">
        <v>27</v>
      </c>
      <c r="DR4" s="71" t="s">
        <v>28</v>
      </c>
      <c r="DS4" s="71" t="s">
        <v>27</v>
      </c>
      <c r="DT4" s="71" t="s">
        <v>28</v>
      </c>
      <c r="DU4" s="71" t="s">
        <v>27</v>
      </c>
      <c r="DV4" s="71" t="s">
        <v>29</v>
      </c>
      <c r="DW4" s="71" t="s">
        <v>30</v>
      </c>
      <c r="DX4" s="71" t="s">
        <v>27</v>
      </c>
      <c r="DY4" s="71" t="s">
        <v>29</v>
      </c>
      <c r="DZ4" s="71" t="s">
        <v>30</v>
      </c>
      <c r="EA4" s="71" t="s">
        <v>26</v>
      </c>
      <c r="EB4" s="71" t="s">
        <v>26</v>
      </c>
      <c r="EC4" s="71" t="s">
        <v>26</v>
      </c>
      <c r="ED4" s="71" t="s">
        <v>26</v>
      </c>
      <c r="EE4" s="71" t="s">
        <v>26</v>
      </c>
      <c r="EF4" s="71" t="s">
        <v>26</v>
      </c>
      <c r="EG4" s="71" t="s">
        <v>27</v>
      </c>
      <c r="EH4" s="71" t="s">
        <v>28</v>
      </c>
      <c r="EI4" s="71" t="s">
        <v>27</v>
      </c>
      <c r="EJ4" s="71" t="s">
        <v>28</v>
      </c>
      <c r="EK4" s="71" t="s">
        <v>27</v>
      </c>
      <c r="EL4" s="71" t="s">
        <v>29</v>
      </c>
      <c r="EM4" s="71" t="s">
        <v>30</v>
      </c>
      <c r="EN4" s="71" t="s">
        <v>27</v>
      </c>
      <c r="EO4" s="71" t="s">
        <v>29</v>
      </c>
      <c r="EP4" s="71" t="s">
        <v>30</v>
      </c>
      <c r="EQ4" s="71" t="s">
        <v>26</v>
      </c>
      <c r="ER4" s="71" t="s">
        <v>26</v>
      </c>
      <c r="ES4" s="71" t="s">
        <v>26</v>
      </c>
      <c r="ET4" s="71" t="s">
        <v>26</v>
      </c>
      <c r="EU4" s="71" t="s">
        <v>26</v>
      </c>
      <c r="EV4" s="71" t="s">
        <v>26</v>
      </c>
      <c r="EW4" s="71" t="s">
        <v>27</v>
      </c>
      <c r="EX4" s="71" t="s">
        <v>28</v>
      </c>
      <c r="EY4" s="71" t="s">
        <v>27</v>
      </c>
      <c r="EZ4" s="71" t="s">
        <v>28</v>
      </c>
      <c r="FA4" s="71" t="s">
        <v>27</v>
      </c>
      <c r="FB4" s="71" t="s">
        <v>29</v>
      </c>
      <c r="FC4" s="71" t="s">
        <v>30</v>
      </c>
      <c r="FD4" s="71" t="s">
        <v>27</v>
      </c>
      <c r="FE4" s="71" t="s">
        <v>29</v>
      </c>
      <c r="FF4" s="71" t="s">
        <v>30</v>
      </c>
      <c r="FG4" s="71" t="s">
        <v>26</v>
      </c>
      <c r="FH4" s="71" t="s">
        <v>26</v>
      </c>
      <c r="FI4" s="71" t="s">
        <v>26</v>
      </c>
      <c r="FJ4" s="71" t="s">
        <v>26</v>
      </c>
      <c r="FK4" s="71" t="s">
        <v>26</v>
      </c>
      <c r="FL4" s="71" t="s">
        <v>26</v>
      </c>
      <c r="FM4" s="71" t="s">
        <v>27</v>
      </c>
      <c r="FN4" s="71" t="s">
        <v>28</v>
      </c>
      <c r="FO4" s="71" t="s">
        <v>27</v>
      </c>
      <c r="FP4" s="71" t="s">
        <v>28</v>
      </c>
      <c r="FQ4" s="71" t="s">
        <v>27</v>
      </c>
      <c r="FR4" s="71" t="s">
        <v>29</v>
      </c>
      <c r="FS4" s="71" t="s">
        <v>30</v>
      </c>
      <c r="FT4" s="71" t="s">
        <v>27</v>
      </c>
      <c r="FU4" s="71" t="s">
        <v>29</v>
      </c>
      <c r="FV4" s="71" t="s">
        <v>30</v>
      </c>
      <c r="FW4" s="71" t="s">
        <v>26</v>
      </c>
      <c r="FX4" s="71" t="s">
        <v>26</v>
      </c>
      <c r="FY4" s="71" t="s">
        <v>26</v>
      </c>
      <c r="FZ4" s="71" t="s">
        <v>26</v>
      </c>
      <c r="GA4" s="71" t="s">
        <v>26</v>
      </c>
      <c r="GB4" s="71" t="s">
        <v>26</v>
      </c>
      <c r="GC4" s="71" t="s">
        <v>27</v>
      </c>
      <c r="GD4" s="71" t="s">
        <v>28</v>
      </c>
      <c r="GE4" s="71" t="s">
        <v>27</v>
      </c>
      <c r="GF4" s="71" t="s">
        <v>28</v>
      </c>
      <c r="GG4" s="71" t="s">
        <v>27</v>
      </c>
      <c r="GH4" s="71" t="s">
        <v>29</v>
      </c>
      <c r="GI4" s="71" t="s">
        <v>30</v>
      </c>
      <c r="GJ4" s="71" t="s">
        <v>27</v>
      </c>
      <c r="GK4" s="71" t="s">
        <v>29</v>
      </c>
      <c r="GL4" s="71" t="s">
        <v>30</v>
      </c>
      <c r="GM4" s="72" t="s">
        <v>26</v>
      </c>
      <c r="GN4" s="72" t="s">
        <v>26</v>
      </c>
      <c r="GO4" s="72" t="s">
        <v>26</v>
      </c>
      <c r="GP4" s="72" t="s">
        <v>26</v>
      </c>
      <c r="GQ4" s="72" t="s">
        <v>27</v>
      </c>
      <c r="GR4" s="72" t="s">
        <v>28</v>
      </c>
      <c r="GS4" s="72" t="s">
        <v>27</v>
      </c>
      <c r="GT4" s="72" t="s">
        <v>28</v>
      </c>
      <c r="GU4" s="72" t="s">
        <v>27</v>
      </c>
      <c r="GV4" s="72" t="s">
        <v>29</v>
      </c>
      <c r="GW4" s="72" t="s">
        <v>30</v>
      </c>
      <c r="GX4" s="72" t="s">
        <v>27</v>
      </c>
      <c r="GY4" s="72" t="s">
        <v>29</v>
      </c>
      <c r="GZ4" s="72" t="s">
        <v>30</v>
      </c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3" t="s">
        <v>26</v>
      </c>
      <c r="HP4" s="73" t="s">
        <v>26</v>
      </c>
      <c r="HQ4" s="73" t="s">
        <v>26</v>
      </c>
      <c r="HR4" s="73" t="s">
        <v>26</v>
      </c>
      <c r="HS4" s="73" t="s">
        <v>27</v>
      </c>
      <c r="HT4" s="73" t="s">
        <v>28</v>
      </c>
      <c r="HU4" s="73" t="s">
        <v>27</v>
      </c>
      <c r="HV4" s="73" t="s">
        <v>28</v>
      </c>
      <c r="HW4" s="73" t="s">
        <v>27</v>
      </c>
      <c r="HX4" s="73" t="s">
        <v>29</v>
      </c>
      <c r="HY4" s="73" t="s">
        <v>30</v>
      </c>
      <c r="HZ4" s="73" t="s">
        <v>27</v>
      </c>
      <c r="IA4" s="73" t="s">
        <v>29</v>
      </c>
      <c r="IB4" s="73" t="s">
        <v>30</v>
      </c>
      <c r="IC4" s="75"/>
    </row>
    <row r="5" spans="1:237" ht="15" hidden="1" customHeight="1" x14ac:dyDescent="0.25">
      <c r="A5" s="149"/>
      <c r="B5" s="149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2" t="s">
        <v>63</v>
      </c>
      <c r="GN5" s="72" t="s">
        <v>64</v>
      </c>
      <c r="GO5" s="72" t="s">
        <v>65</v>
      </c>
      <c r="GP5" s="72" t="s">
        <v>66</v>
      </c>
      <c r="GQ5" s="72" t="s">
        <v>67</v>
      </c>
      <c r="GR5" s="72" t="s">
        <v>68</v>
      </c>
      <c r="GS5" s="72" t="s">
        <v>69</v>
      </c>
      <c r="GT5" s="72" t="s">
        <v>70</v>
      </c>
      <c r="GU5" s="72" t="s">
        <v>71</v>
      </c>
      <c r="GV5" s="72" t="s">
        <v>72</v>
      </c>
      <c r="GW5" s="72" t="s">
        <v>73</v>
      </c>
      <c r="GX5" s="72" t="s">
        <v>74</v>
      </c>
      <c r="GY5" s="72" t="s">
        <v>75</v>
      </c>
      <c r="GZ5" s="72" t="s">
        <v>76</v>
      </c>
      <c r="HA5" s="77">
        <v>1</v>
      </c>
      <c r="HB5" s="77">
        <v>2</v>
      </c>
      <c r="HC5" s="77">
        <v>4</v>
      </c>
      <c r="HD5" s="77">
        <v>5</v>
      </c>
      <c r="HE5" s="77">
        <v>7</v>
      </c>
      <c r="HF5" s="77">
        <v>8</v>
      </c>
      <c r="HG5" s="77">
        <v>9</v>
      </c>
      <c r="HH5" s="77">
        <v>10</v>
      </c>
      <c r="HI5" s="77">
        <v>13</v>
      </c>
      <c r="HJ5" s="77">
        <v>14</v>
      </c>
      <c r="HK5" s="77">
        <v>15</v>
      </c>
      <c r="HL5" s="77">
        <v>16</v>
      </c>
      <c r="HM5" s="77">
        <v>17</v>
      </c>
      <c r="HN5" s="77">
        <v>18</v>
      </c>
      <c r="HO5" s="73" t="s">
        <v>63</v>
      </c>
      <c r="HP5" s="73" t="s">
        <v>64</v>
      </c>
      <c r="HQ5" s="73" t="s">
        <v>65</v>
      </c>
      <c r="HR5" s="73" t="s">
        <v>66</v>
      </c>
      <c r="HS5" s="73" t="s">
        <v>67</v>
      </c>
      <c r="HT5" s="73" t="s">
        <v>68</v>
      </c>
      <c r="HU5" s="73" t="s">
        <v>69</v>
      </c>
      <c r="HV5" s="73" t="s">
        <v>70</v>
      </c>
      <c r="HW5" s="73" t="s">
        <v>71</v>
      </c>
      <c r="HX5" s="73" t="s">
        <v>72</v>
      </c>
      <c r="HY5" s="73" t="s">
        <v>73</v>
      </c>
      <c r="HZ5" s="73" t="s">
        <v>74</v>
      </c>
      <c r="IA5" s="73" t="s">
        <v>75</v>
      </c>
      <c r="IB5" s="73" t="s">
        <v>76</v>
      </c>
      <c r="IC5" s="75"/>
    </row>
    <row r="6" spans="1:237" ht="36.75" customHeight="1" x14ac:dyDescent="0.25">
      <c r="A6" s="149"/>
      <c r="B6" s="149"/>
      <c r="C6" s="113" t="s">
        <v>81</v>
      </c>
      <c r="D6" s="114"/>
      <c r="E6" s="113" t="s">
        <v>82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4"/>
      <c r="S6" s="113" t="s">
        <v>81</v>
      </c>
      <c r="T6" s="114"/>
      <c r="U6" s="113" t="s">
        <v>82</v>
      </c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4"/>
      <c r="AI6" s="113" t="s">
        <v>81</v>
      </c>
      <c r="AJ6" s="114"/>
      <c r="AK6" s="113" t="s">
        <v>82</v>
      </c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4"/>
      <c r="AY6" s="113" t="s">
        <v>81</v>
      </c>
      <c r="AZ6" s="114"/>
      <c r="BA6" s="113" t="s">
        <v>82</v>
      </c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4"/>
      <c r="BO6" s="113" t="s">
        <v>81</v>
      </c>
      <c r="BP6" s="114"/>
      <c r="BQ6" s="113" t="s">
        <v>82</v>
      </c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4"/>
      <c r="CE6" s="113" t="s">
        <v>81</v>
      </c>
      <c r="CF6" s="114"/>
      <c r="CG6" s="113" t="s">
        <v>82</v>
      </c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4"/>
      <c r="CU6" s="113" t="s">
        <v>81</v>
      </c>
      <c r="CV6" s="114"/>
      <c r="CW6" s="113" t="s">
        <v>82</v>
      </c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4"/>
      <c r="DK6" s="113" t="s">
        <v>81</v>
      </c>
      <c r="DL6" s="114"/>
      <c r="DM6" s="113" t="s">
        <v>82</v>
      </c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4"/>
      <c r="EA6" s="113" t="s">
        <v>81</v>
      </c>
      <c r="EB6" s="114"/>
      <c r="EC6" s="113" t="s">
        <v>82</v>
      </c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4"/>
      <c r="EQ6" s="113" t="s">
        <v>81</v>
      </c>
      <c r="ER6" s="114"/>
      <c r="ES6" s="113" t="s">
        <v>82</v>
      </c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4"/>
      <c r="FG6" s="113" t="s">
        <v>81</v>
      </c>
      <c r="FH6" s="114"/>
      <c r="FI6" s="113" t="s">
        <v>82</v>
      </c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4"/>
      <c r="FW6" s="113" t="s">
        <v>81</v>
      </c>
      <c r="FX6" s="114"/>
      <c r="FY6" s="113" t="s">
        <v>82</v>
      </c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4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5"/>
    </row>
    <row r="7" spans="1:237" ht="15" x14ac:dyDescent="0.25">
      <c r="A7" s="118"/>
      <c r="B7" s="118"/>
      <c r="C7" s="71" t="s">
        <v>31</v>
      </c>
      <c r="D7" s="71" t="s">
        <v>32</v>
      </c>
      <c r="E7" s="71" t="s">
        <v>31</v>
      </c>
      <c r="F7" s="71" t="s">
        <v>32</v>
      </c>
      <c r="G7" s="71" t="s">
        <v>31</v>
      </c>
      <c r="H7" s="71" t="s">
        <v>32</v>
      </c>
      <c r="I7" s="71" t="s">
        <v>31</v>
      </c>
      <c r="J7" s="71" t="s">
        <v>31</v>
      </c>
      <c r="K7" s="71" t="s">
        <v>32</v>
      </c>
      <c r="L7" s="71" t="s">
        <v>32</v>
      </c>
      <c r="M7" s="71" t="s">
        <v>31</v>
      </c>
      <c r="N7" s="71" t="s">
        <v>31</v>
      </c>
      <c r="O7" s="71" t="s">
        <v>31</v>
      </c>
      <c r="P7" s="71" t="s">
        <v>32</v>
      </c>
      <c r="Q7" s="71" t="s">
        <v>32</v>
      </c>
      <c r="R7" s="71" t="s">
        <v>32</v>
      </c>
      <c r="S7" s="71" t="s">
        <v>31</v>
      </c>
      <c r="T7" s="71" t="s">
        <v>32</v>
      </c>
      <c r="U7" s="71" t="s">
        <v>31</v>
      </c>
      <c r="V7" s="71" t="s">
        <v>32</v>
      </c>
      <c r="W7" s="71" t="s">
        <v>31</v>
      </c>
      <c r="X7" s="71" t="s">
        <v>32</v>
      </c>
      <c r="Y7" s="71" t="s">
        <v>31</v>
      </c>
      <c r="Z7" s="71" t="s">
        <v>31</v>
      </c>
      <c r="AA7" s="71" t="s">
        <v>32</v>
      </c>
      <c r="AB7" s="71" t="s">
        <v>32</v>
      </c>
      <c r="AC7" s="71" t="s">
        <v>31</v>
      </c>
      <c r="AD7" s="71" t="s">
        <v>31</v>
      </c>
      <c r="AE7" s="71" t="s">
        <v>31</v>
      </c>
      <c r="AF7" s="71" t="s">
        <v>32</v>
      </c>
      <c r="AG7" s="71" t="s">
        <v>32</v>
      </c>
      <c r="AH7" s="71" t="s">
        <v>32</v>
      </c>
      <c r="AI7" s="71" t="s">
        <v>31</v>
      </c>
      <c r="AJ7" s="71" t="s">
        <v>32</v>
      </c>
      <c r="AK7" s="71" t="s">
        <v>31</v>
      </c>
      <c r="AL7" s="71" t="s">
        <v>32</v>
      </c>
      <c r="AM7" s="71" t="s">
        <v>31</v>
      </c>
      <c r="AN7" s="71" t="s">
        <v>32</v>
      </c>
      <c r="AO7" s="71" t="s">
        <v>31</v>
      </c>
      <c r="AP7" s="71" t="s">
        <v>31</v>
      </c>
      <c r="AQ7" s="71" t="s">
        <v>32</v>
      </c>
      <c r="AR7" s="71" t="s">
        <v>32</v>
      </c>
      <c r="AS7" s="71" t="s">
        <v>31</v>
      </c>
      <c r="AT7" s="71" t="s">
        <v>31</v>
      </c>
      <c r="AU7" s="71" t="s">
        <v>31</v>
      </c>
      <c r="AV7" s="71" t="s">
        <v>32</v>
      </c>
      <c r="AW7" s="71" t="s">
        <v>32</v>
      </c>
      <c r="AX7" s="71" t="s">
        <v>32</v>
      </c>
      <c r="AY7" s="71" t="s">
        <v>31</v>
      </c>
      <c r="AZ7" s="71" t="s">
        <v>32</v>
      </c>
      <c r="BA7" s="71" t="s">
        <v>31</v>
      </c>
      <c r="BB7" s="71" t="s">
        <v>32</v>
      </c>
      <c r="BC7" s="71" t="s">
        <v>31</v>
      </c>
      <c r="BD7" s="71" t="s">
        <v>32</v>
      </c>
      <c r="BE7" s="71" t="s">
        <v>31</v>
      </c>
      <c r="BF7" s="71" t="s">
        <v>31</v>
      </c>
      <c r="BG7" s="71" t="s">
        <v>32</v>
      </c>
      <c r="BH7" s="71" t="s">
        <v>32</v>
      </c>
      <c r="BI7" s="71" t="s">
        <v>31</v>
      </c>
      <c r="BJ7" s="71" t="s">
        <v>31</v>
      </c>
      <c r="BK7" s="71" t="s">
        <v>31</v>
      </c>
      <c r="BL7" s="71" t="s">
        <v>32</v>
      </c>
      <c r="BM7" s="71" t="s">
        <v>32</v>
      </c>
      <c r="BN7" s="71" t="s">
        <v>32</v>
      </c>
      <c r="BO7" s="71" t="s">
        <v>31</v>
      </c>
      <c r="BP7" s="71" t="s">
        <v>32</v>
      </c>
      <c r="BQ7" s="71" t="s">
        <v>31</v>
      </c>
      <c r="BR7" s="71" t="s">
        <v>32</v>
      </c>
      <c r="BS7" s="71" t="s">
        <v>31</v>
      </c>
      <c r="BT7" s="71" t="s">
        <v>32</v>
      </c>
      <c r="BU7" s="71" t="s">
        <v>31</v>
      </c>
      <c r="BV7" s="71" t="s">
        <v>31</v>
      </c>
      <c r="BW7" s="71" t="s">
        <v>32</v>
      </c>
      <c r="BX7" s="71" t="s">
        <v>32</v>
      </c>
      <c r="BY7" s="71" t="s">
        <v>31</v>
      </c>
      <c r="BZ7" s="71" t="s">
        <v>31</v>
      </c>
      <c r="CA7" s="71" t="s">
        <v>31</v>
      </c>
      <c r="CB7" s="71" t="s">
        <v>32</v>
      </c>
      <c r="CC7" s="71" t="s">
        <v>32</v>
      </c>
      <c r="CD7" s="71" t="s">
        <v>32</v>
      </c>
      <c r="CE7" s="71" t="s">
        <v>31</v>
      </c>
      <c r="CF7" s="71" t="s">
        <v>32</v>
      </c>
      <c r="CG7" s="71" t="s">
        <v>31</v>
      </c>
      <c r="CH7" s="71" t="s">
        <v>32</v>
      </c>
      <c r="CI7" s="71" t="s">
        <v>31</v>
      </c>
      <c r="CJ7" s="71" t="s">
        <v>32</v>
      </c>
      <c r="CK7" s="71" t="s">
        <v>31</v>
      </c>
      <c r="CL7" s="71" t="s">
        <v>31</v>
      </c>
      <c r="CM7" s="71" t="s">
        <v>32</v>
      </c>
      <c r="CN7" s="71" t="s">
        <v>32</v>
      </c>
      <c r="CO7" s="71" t="s">
        <v>31</v>
      </c>
      <c r="CP7" s="71" t="s">
        <v>31</v>
      </c>
      <c r="CQ7" s="71" t="s">
        <v>31</v>
      </c>
      <c r="CR7" s="71" t="s">
        <v>32</v>
      </c>
      <c r="CS7" s="71" t="s">
        <v>32</v>
      </c>
      <c r="CT7" s="71" t="s">
        <v>32</v>
      </c>
      <c r="CU7" s="71" t="s">
        <v>31</v>
      </c>
      <c r="CV7" s="71" t="s">
        <v>32</v>
      </c>
      <c r="CW7" s="71" t="s">
        <v>31</v>
      </c>
      <c r="CX7" s="71" t="s">
        <v>32</v>
      </c>
      <c r="CY7" s="71" t="s">
        <v>31</v>
      </c>
      <c r="CZ7" s="71" t="s">
        <v>32</v>
      </c>
      <c r="DA7" s="71" t="s">
        <v>31</v>
      </c>
      <c r="DB7" s="71" t="s">
        <v>31</v>
      </c>
      <c r="DC7" s="71" t="s">
        <v>32</v>
      </c>
      <c r="DD7" s="71" t="s">
        <v>32</v>
      </c>
      <c r="DE7" s="71" t="s">
        <v>31</v>
      </c>
      <c r="DF7" s="71" t="s">
        <v>31</v>
      </c>
      <c r="DG7" s="71" t="s">
        <v>31</v>
      </c>
      <c r="DH7" s="71" t="s">
        <v>32</v>
      </c>
      <c r="DI7" s="71" t="s">
        <v>32</v>
      </c>
      <c r="DJ7" s="71" t="s">
        <v>32</v>
      </c>
      <c r="DK7" s="71" t="s">
        <v>31</v>
      </c>
      <c r="DL7" s="71" t="s">
        <v>32</v>
      </c>
      <c r="DM7" s="71" t="s">
        <v>31</v>
      </c>
      <c r="DN7" s="71" t="s">
        <v>32</v>
      </c>
      <c r="DO7" s="71" t="s">
        <v>31</v>
      </c>
      <c r="DP7" s="71" t="s">
        <v>32</v>
      </c>
      <c r="DQ7" s="71" t="s">
        <v>31</v>
      </c>
      <c r="DR7" s="71" t="s">
        <v>31</v>
      </c>
      <c r="DS7" s="71" t="s">
        <v>32</v>
      </c>
      <c r="DT7" s="71" t="s">
        <v>32</v>
      </c>
      <c r="DU7" s="71" t="s">
        <v>31</v>
      </c>
      <c r="DV7" s="71" t="s">
        <v>31</v>
      </c>
      <c r="DW7" s="71" t="s">
        <v>31</v>
      </c>
      <c r="DX7" s="71" t="s">
        <v>32</v>
      </c>
      <c r="DY7" s="71" t="s">
        <v>32</v>
      </c>
      <c r="DZ7" s="71" t="s">
        <v>32</v>
      </c>
      <c r="EA7" s="71" t="s">
        <v>31</v>
      </c>
      <c r="EB7" s="71" t="s">
        <v>32</v>
      </c>
      <c r="EC7" s="71" t="s">
        <v>31</v>
      </c>
      <c r="ED7" s="71" t="s">
        <v>32</v>
      </c>
      <c r="EE7" s="71" t="s">
        <v>31</v>
      </c>
      <c r="EF7" s="71" t="s">
        <v>32</v>
      </c>
      <c r="EG7" s="71" t="s">
        <v>31</v>
      </c>
      <c r="EH7" s="71" t="s">
        <v>31</v>
      </c>
      <c r="EI7" s="71" t="s">
        <v>32</v>
      </c>
      <c r="EJ7" s="71" t="s">
        <v>32</v>
      </c>
      <c r="EK7" s="71" t="s">
        <v>31</v>
      </c>
      <c r="EL7" s="71" t="s">
        <v>31</v>
      </c>
      <c r="EM7" s="71" t="s">
        <v>31</v>
      </c>
      <c r="EN7" s="71" t="s">
        <v>32</v>
      </c>
      <c r="EO7" s="71" t="s">
        <v>32</v>
      </c>
      <c r="EP7" s="71" t="s">
        <v>32</v>
      </c>
      <c r="EQ7" s="71" t="s">
        <v>31</v>
      </c>
      <c r="ER7" s="71" t="s">
        <v>32</v>
      </c>
      <c r="ES7" s="71" t="s">
        <v>31</v>
      </c>
      <c r="ET7" s="71" t="s">
        <v>32</v>
      </c>
      <c r="EU7" s="71" t="s">
        <v>31</v>
      </c>
      <c r="EV7" s="71" t="s">
        <v>32</v>
      </c>
      <c r="EW7" s="71" t="s">
        <v>31</v>
      </c>
      <c r="EX7" s="71" t="s">
        <v>31</v>
      </c>
      <c r="EY7" s="71" t="s">
        <v>32</v>
      </c>
      <c r="EZ7" s="71" t="s">
        <v>32</v>
      </c>
      <c r="FA7" s="71" t="s">
        <v>31</v>
      </c>
      <c r="FB7" s="71" t="s">
        <v>31</v>
      </c>
      <c r="FC7" s="71" t="s">
        <v>31</v>
      </c>
      <c r="FD7" s="71" t="s">
        <v>32</v>
      </c>
      <c r="FE7" s="71" t="s">
        <v>32</v>
      </c>
      <c r="FF7" s="71" t="s">
        <v>32</v>
      </c>
      <c r="FG7" s="71" t="s">
        <v>31</v>
      </c>
      <c r="FH7" s="71" t="s">
        <v>32</v>
      </c>
      <c r="FI7" s="71" t="s">
        <v>31</v>
      </c>
      <c r="FJ7" s="71" t="s">
        <v>32</v>
      </c>
      <c r="FK7" s="71" t="s">
        <v>31</v>
      </c>
      <c r="FL7" s="71" t="s">
        <v>32</v>
      </c>
      <c r="FM7" s="71" t="s">
        <v>31</v>
      </c>
      <c r="FN7" s="71" t="s">
        <v>31</v>
      </c>
      <c r="FO7" s="71" t="s">
        <v>32</v>
      </c>
      <c r="FP7" s="71" t="s">
        <v>32</v>
      </c>
      <c r="FQ7" s="71" t="s">
        <v>31</v>
      </c>
      <c r="FR7" s="71" t="s">
        <v>31</v>
      </c>
      <c r="FS7" s="71" t="s">
        <v>31</v>
      </c>
      <c r="FT7" s="71" t="s">
        <v>32</v>
      </c>
      <c r="FU7" s="71" t="s">
        <v>32</v>
      </c>
      <c r="FV7" s="71" t="s">
        <v>32</v>
      </c>
      <c r="FW7" s="71" t="s">
        <v>31</v>
      </c>
      <c r="FX7" s="71" t="s">
        <v>32</v>
      </c>
      <c r="FY7" s="71" t="s">
        <v>31</v>
      </c>
      <c r="FZ7" s="71" t="s">
        <v>32</v>
      </c>
      <c r="GA7" s="71" t="s">
        <v>31</v>
      </c>
      <c r="GB7" s="71" t="s">
        <v>32</v>
      </c>
      <c r="GC7" s="71" t="s">
        <v>31</v>
      </c>
      <c r="GD7" s="71" t="s">
        <v>31</v>
      </c>
      <c r="GE7" s="71" t="s">
        <v>32</v>
      </c>
      <c r="GF7" s="71" t="s">
        <v>32</v>
      </c>
      <c r="GG7" s="71" t="s">
        <v>31</v>
      </c>
      <c r="GH7" s="71" t="s">
        <v>31</v>
      </c>
      <c r="GI7" s="71" t="s">
        <v>31</v>
      </c>
      <c r="GJ7" s="71" t="s">
        <v>32</v>
      </c>
      <c r="GK7" s="71" t="s">
        <v>32</v>
      </c>
      <c r="GL7" s="71" t="s">
        <v>32</v>
      </c>
      <c r="GM7" s="72" t="s">
        <v>31</v>
      </c>
      <c r="GN7" s="72" t="s">
        <v>32</v>
      </c>
      <c r="GO7" s="72" t="s">
        <v>31</v>
      </c>
      <c r="GP7" s="72" t="s">
        <v>32</v>
      </c>
      <c r="GQ7" s="72" t="s">
        <v>31</v>
      </c>
      <c r="GR7" s="72" t="s">
        <v>31</v>
      </c>
      <c r="GS7" s="72" t="s">
        <v>32</v>
      </c>
      <c r="GT7" s="72" t="s">
        <v>32</v>
      </c>
      <c r="GU7" s="72" t="s">
        <v>31</v>
      </c>
      <c r="GV7" s="72" t="s">
        <v>31</v>
      </c>
      <c r="GW7" s="72" t="s">
        <v>31</v>
      </c>
      <c r="GX7" s="72" t="s">
        <v>32</v>
      </c>
      <c r="GY7" s="72" t="s">
        <v>32</v>
      </c>
      <c r="GZ7" s="72" t="s">
        <v>32</v>
      </c>
      <c r="HA7" s="77" t="s">
        <v>31</v>
      </c>
      <c r="HB7" s="77" t="s">
        <v>32</v>
      </c>
      <c r="HC7" s="77" t="s">
        <v>31</v>
      </c>
      <c r="HD7" s="77" t="s">
        <v>32</v>
      </c>
      <c r="HE7" s="77" t="s">
        <v>31</v>
      </c>
      <c r="HF7" s="77" t="s">
        <v>31</v>
      </c>
      <c r="HG7" s="77" t="s">
        <v>32</v>
      </c>
      <c r="HH7" s="77" t="s">
        <v>32</v>
      </c>
      <c r="HI7" s="77" t="s">
        <v>31</v>
      </c>
      <c r="HJ7" s="77" t="s">
        <v>31</v>
      </c>
      <c r="HK7" s="77" t="s">
        <v>31</v>
      </c>
      <c r="HL7" s="77" t="s">
        <v>32</v>
      </c>
      <c r="HM7" s="77" t="s">
        <v>32</v>
      </c>
      <c r="HN7" s="77" t="s">
        <v>32</v>
      </c>
      <c r="HO7" s="73" t="s">
        <v>31</v>
      </c>
      <c r="HP7" s="73" t="s">
        <v>32</v>
      </c>
      <c r="HQ7" s="73" t="s">
        <v>31</v>
      </c>
      <c r="HR7" s="73" t="s">
        <v>32</v>
      </c>
      <c r="HS7" s="73" t="s">
        <v>31</v>
      </c>
      <c r="HT7" s="73" t="s">
        <v>31</v>
      </c>
      <c r="HU7" s="73" t="s">
        <v>32</v>
      </c>
      <c r="HV7" s="73" t="s">
        <v>32</v>
      </c>
      <c r="HW7" s="73" t="s">
        <v>31</v>
      </c>
      <c r="HX7" s="73" t="s">
        <v>31</v>
      </c>
      <c r="HY7" s="73" t="s">
        <v>31</v>
      </c>
      <c r="HZ7" s="73" t="s">
        <v>32</v>
      </c>
      <c r="IA7" s="73" t="s">
        <v>32</v>
      </c>
      <c r="IB7" s="73" t="s">
        <v>32</v>
      </c>
      <c r="IC7" s="75"/>
    </row>
    <row r="8" spans="1:237" ht="15" x14ac:dyDescent="0.25">
      <c r="A8" s="102" t="s">
        <v>33</v>
      </c>
      <c r="B8" s="65" t="s">
        <v>34</v>
      </c>
      <c r="C8" s="78">
        <f>'прил Рус'!C8</f>
        <v>651.45699999999999</v>
      </c>
      <c r="D8" s="78">
        <f>'прил Рус'!D8</f>
        <v>3381.0618399999998</v>
      </c>
      <c r="E8" s="79">
        <v>90348.932000000001</v>
      </c>
      <c r="F8" s="44">
        <v>404296.84900000005</v>
      </c>
      <c r="G8" s="44">
        <v>90283.340000000011</v>
      </c>
      <c r="H8" s="44">
        <v>404010.04399999999</v>
      </c>
      <c r="I8" s="44">
        <v>0</v>
      </c>
      <c r="J8" s="44">
        <v>0</v>
      </c>
      <c r="K8" s="44">
        <v>0</v>
      </c>
      <c r="L8" s="44">
        <v>0</v>
      </c>
      <c r="M8" s="44">
        <v>25.448</v>
      </c>
      <c r="N8" s="44">
        <v>0.50600000000000001</v>
      </c>
      <c r="O8" s="44">
        <v>39.637598999999994</v>
      </c>
      <c r="P8" s="44">
        <v>83.541000000000011</v>
      </c>
      <c r="Q8" s="44">
        <v>2.3780000000000001</v>
      </c>
      <c r="R8" s="44">
        <v>200.886</v>
      </c>
      <c r="S8" s="44">
        <f>'прил Рус'!E8</f>
        <v>595.09</v>
      </c>
      <c r="T8" s="44">
        <f>'прил Рус'!F8</f>
        <v>3088.5171</v>
      </c>
      <c r="U8" s="80">
        <v>89233.350604000123</v>
      </c>
      <c r="V8" s="45">
        <v>398649.26775999996</v>
      </c>
      <c r="W8" s="45">
        <v>89165.897824000116</v>
      </c>
      <c r="X8" s="45">
        <v>398296.73800000001</v>
      </c>
      <c r="Y8" s="45">
        <v>0</v>
      </c>
      <c r="Z8" s="45">
        <v>0</v>
      </c>
      <c r="AA8" s="45">
        <v>0</v>
      </c>
      <c r="AB8" s="45">
        <v>0</v>
      </c>
      <c r="AC8" s="45">
        <v>19.777864000000005</v>
      </c>
      <c r="AD8" s="45">
        <v>0.39100000000000001</v>
      </c>
      <c r="AE8" s="45">
        <v>47.283915999999962</v>
      </c>
      <c r="AF8" s="45">
        <v>75.917510000000007</v>
      </c>
      <c r="AG8" s="45">
        <v>1.8377000000000001</v>
      </c>
      <c r="AH8" s="45">
        <v>274.77454999999998</v>
      </c>
      <c r="AI8" s="45">
        <f>'прил Рус'!G8</f>
        <v>526.96900000000005</v>
      </c>
      <c r="AJ8" s="45">
        <f>'прил Рус'!H8</f>
        <v>2734.9691200000002</v>
      </c>
      <c r="AK8" s="79">
        <v>79769.041928999999</v>
      </c>
      <c r="AL8" s="44">
        <v>357467.74700000003</v>
      </c>
      <c r="AM8" s="44">
        <v>79733.449928999995</v>
      </c>
      <c r="AN8" s="44">
        <v>357329.1</v>
      </c>
      <c r="AO8" s="44">
        <v>0</v>
      </c>
      <c r="AP8" s="44">
        <v>0</v>
      </c>
      <c r="AQ8" s="44">
        <v>0</v>
      </c>
      <c r="AR8" s="44">
        <v>0</v>
      </c>
      <c r="AS8" s="44">
        <v>11.043000000000001</v>
      </c>
      <c r="AT8" s="44">
        <v>0.57099999999999995</v>
      </c>
      <c r="AU8" s="44">
        <v>23.978000000000002</v>
      </c>
      <c r="AV8" s="44">
        <v>31.014000000000003</v>
      </c>
      <c r="AW8" s="44">
        <v>2.7980000000000005</v>
      </c>
      <c r="AX8" s="44">
        <v>104.83500000000001</v>
      </c>
      <c r="AY8" s="44">
        <f>'прил Рус'!I8</f>
        <v>467.75700000000001</v>
      </c>
      <c r="AZ8" s="44">
        <f>'прил Рус'!J8</f>
        <v>2427.6588400000001</v>
      </c>
      <c r="BA8" s="80">
        <v>78438.621000000014</v>
      </c>
      <c r="BB8" s="45">
        <v>351918.97399999999</v>
      </c>
      <c r="BC8" s="45">
        <v>78393.393000000011</v>
      </c>
      <c r="BD8" s="45">
        <v>351714.00699999998</v>
      </c>
      <c r="BE8" s="45">
        <v>0</v>
      </c>
      <c r="BF8" s="45">
        <v>0</v>
      </c>
      <c r="BG8" s="45">
        <v>0</v>
      </c>
      <c r="BH8" s="45">
        <v>0</v>
      </c>
      <c r="BI8" s="45">
        <v>13.975</v>
      </c>
      <c r="BJ8" s="45">
        <v>0</v>
      </c>
      <c r="BK8" s="45">
        <v>31.253</v>
      </c>
      <c r="BL8" s="45">
        <v>46.845999999999997</v>
      </c>
      <c r="BM8" s="45">
        <v>0</v>
      </c>
      <c r="BN8" s="45">
        <v>158.12099999999998</v>
      </c>
      <c r="BO8" s="45">
        <f>'прил Рус'!K8</f>
        <v>521.346</v>
      </c>
      <c r="BP8" s="45">
        <f>'прил Рус'!L8</f>
        <v>2705.7857400000003</v>
      </c>
      <c r="BQ8" s="81">
        <v>72102.203999999998</v>
      </c>
      <c r="BR8" s="61">
        <v>327478.86000000004</v>
      </c>
      <c r="BS8" s="61">
        <v>72055.727000000014</v>
      </c>
      <c r="BT8" s="61">
        <v>327271.25</v>
      </c>
      <c r="BU8" s="61">
        <v>0</v>
      </c>
      <c r="BV8" s="61">
        <v>0</v>
      </c>
      <c r="BW8" s="61">
        <v>0</v>
      </c>
      <c r="BX8" s="61">
        <v>0</v>
      </c>
      <c r="BY8" s="61">
        <v>15.789</v>
      </c>
      <c r="BZ8" s="61">
        <v>0.53</v>
      </c>
      <c r="CA8" s="61">
        <v>30.158000000000001</v>
      </c>
      <c r="CB8" s="61">
        <v>53.732000000000006</v>
      </c>
      <c r="CC8" s="61">
        <v>2.597</v>
      </c>
      <c r="CD8" s="61">
        <v>151.28099999999998</v>
      </c>
      <c r="CE8" s="61">
        <f>'прил Рус'!M8</f>
        <v>651.45699999999999</v>
      </c>
      <c r="CF8" s="61">
        <f>'прил Рус'!N8</f>
        <v>3381.0618399999998</v>
      </c>
      <c r="CG8" s="81">
        <v>74658.179000000004</v>
      </c>
      <c r="CH8" s="61">
        <v>340795.81299999997</v>
      </c>
      <c r="CI8" s="61">
        <v>74603.084000000003</v>
      </c>
      <c r="CJ8" s="61">
        <v>340535.27599999995</v>
      </c>
      <c r="CK8" s="61">
        <v>0</v>
      </c>
      <c r="CL8" s="61">
        <v>0</v>
      </c>
      <c r="CM8" s="61">
        <v>0</v>
      </c>
      <c r="CN8" s="61">
        <v>0</v>
      </c>
      <c r="CO8" s="61">
        <v>20.114999999999998</v>
      </c>
      <c r="CP8" s="61">
        <v>0.108</v>
      </c>
      <c r="CQ8" s="61">
        <v>34.872</v>
      </c>
      <c r="CR8" s="61">
        <v>70.730999999999995</v>
      </c>
      <c r="CS8" s="61">
        <v>0.52900000000000003</v>
      </c>
      <c r="CT8" s="61">
        <v>189.27700000000002</v>
      </c>
      <c r="CU8" s="61">
        <f>'прил Рус'!O8</f>
        <v>657.89400000000001</v>
      </c>
      <c r="CV8" s="61">
        <f>'прил Рус'!P8</f>
        <v>3585.5219999999999</v>
      </c>
      <c r="CW8" s="80">
        <v>83647.123999999996</v>
      </c>
      <c r="CX8" s="45">
        <v>402971.18299999996</v>
      </c>
      <c r="CY8" s="45">
        <v>83576.520999999993</v>
      </c>
      <c r="CZ8" s="45">
        <v>402531.967</v>
      </c>
      <c r="DA8" s="45">
        <v>1.093</v>
      </c>
      <c r="DB8" s="45">
        <v>69.100999999999999</v>
      </c>
      <c r="DC8" s="45">
        <v>4.3280000000000003</v>
      </c>
      <c r="DD8" s="45">
        <v>433.26299999999998</v>
      </c>
      <c r="DE8" s="45">
        <v>9.1999999999999998E-2</v>
      </c>
      <c r="DF8" s="45">
        <v>0.14899999999999999</v>
      </c>
      <c r="DG8" s="45">
        <v>0.16800000000000001</v>
      </c>
      <c r="DH8" s="45">
        <v>0.253</v>
      </c>
      <c r="DI8" s="45">
        <v>0.73</v>
      </c>
      <c r="DJ8" s="45">
        <v>0.64200000000000002</v>
      </c>
      <c r="DK8" s="45">
        <f>'прил Рус'!Q8</f>
        <v>810.03099999999995</v>
      </c>
      <c r="DL8" s="45">
        <f>'прил Рус'!R8</f>
        <v>4414.6689500000002</v>
      </c>
      <c r="DM8" s="81">
        <v>95895.406000000003</v>
      </c>
      <c r="DN8" s="61">
        <v>465053.136</v>
      </c>
      <c r="DO8" s="61">
        <v>95831.661000000007</v>
      </c>
      <c r="DP8" s="61">
        <v>464694.87900000002</v>
      </c>
      <c r="DQ8" s="61">
        <v>17.61</v>
      </c>
      <c r="DR8" s="61">
        <v>45.813000000000002</v>
      </c>
      <c r="DS8" s="61">
        <v>69.736000000000004</v>
      </c>
      <c r="DT8" s="61">
        <v>287.24799999999999</v>
      </c>
      <c r="DU8" s="61">
        <v>8.1000000000000003E-2</v>
      </c>
      <c r="DV8" s="61">
        <v>0.12</v>
      </c>
      <c r="DW8" s="61">
        <v>0.121</v>
      </c>
      <c r="DX8" s="61">
        <v>0.223</v>
      </c>
      <c r="DY8" s="61">
        <v>0.58799999999999997</v>
      </c>
      <c r="DZ8" s="61">
        <v>0.46200000000000002</v>
      </c>
      <c r="EA8" s="61">
        <f>'прил Рус'!S8</f>
        <v>505.68799999999999</v>
      </c>
      <c r="EB8" s="61">
        <f>'прил Рус'!T8</f>
        <v>2755.9996000000001</v>
      </c>
      <c r="EC8" s="81">
        <v>85231.922000000006</v>
      </c>
      <c r="ED8" s="61">
        <v>408840.82699999999</v>
      </c>
      <c r="EE8" s="61">
        <v>85166.067999999999</v>
      </c>
      <c r="EF8" s="61">
        <v>408486.31799999997</v>
      </c>
      <c r="EG8" s="61">
        <v>24.968</v>
      </c>
      <c r="EH8" s="61">
        <v>40.575000000000003</v>
      </c>
      <c r="EI8" s="61">
        <v>98.873000000000005</v>
      </c>
      <c r="EJ8" s="61">
        <v>254.405</v>
      </c>
      <c r="EK8" s="61">
        <v>6.6000000000000003E-2</v>
      </c>
      <c r="EL8" s="61">
        <v>0.104</v>
      </c>
      <c r="EM8" s="61">
        <v>0.14099999999999999</v>
      </c>
      <c r="EN8" s="61">
        <v>0.182</v>
      </c>
      <c r="EO8" s="61">
        <v>0.51</v>
      </c>
      <c r="EP8" s="61">
        <v>0.53900000000000003</v>
      </c>
      <c r="EQ8" s="61">
        <f>'прил Рус'!U8</f>
        <v>546.78599999999994</v>
      </c>
      <c r="ER8" s="61">
        <f>'прил Рус'!V8</f>
        <v>2979.9837000000002</v>
      </c>
      <c r="ES8" s="81">
        <v>72381.803</v>
      </c>
      <c r="ET8" s="61">
        <v>345660.152</v>
      </c>
      <c r="EU8" s="61">
        <v>72333.491999999998</v>
      </c>
      <c r="EV8" s="61">
        <v>345404.91100000002</v>
      </c>
      <c r="EW8" s="61">
        <v>20.052</v>
      </c>
      <c r="EX8" s="61">
        <v>27.745999999999999</v>
      </c>
      <c r="EY8" s="61">
        <v>79.406000000000006</v>
      </c>
      <c r="EZ8" s="61">
        <v>173.96700000000001</v>
      </c>
      <c r="FA8" s="61">
        <v>0.22800000000000001</v>
      </c>
      <c r="FB8" s="61">
        <v>0.14099999999999999</v>
      </c>
      <c r="FC8" s="61">
        <v>0.14399999999999999</v>
      </c>
      <c r="FD8" s="61">
        <v>0.627</v>
      </c>
      <c r="FE8" s="61">
        <v>0.69099999999999995</v>
      </c>
      <c r="FF8" s="61">
        <v>0.55000000000000004</v>
      </c>
      <c r="FG8" s="61">
        <f>'прил Рус'!W8</f>
        <v>541.25599999999997</v>
      </c>
      <c r="FH8" s="61">
        <f>'прил Рус'!X8</f>
        <v>2949.8452000000002</v>
      </c>
      <c r="FI8" s="80">
        <v>82726.709999999977</v>
      </c>
      <c r="FJ8" s="45">
        <v>390434.41200000001</v>
      </c>
      <c r="FK8" s="45">
        <v>82682.304999999993</v>
      </c>
      <c r="FL8" s="45">
        <v>390184.28200000001</v>
      </c>
      <c r="FM8" s="45">
        <v>11.644</v>
      </c>
      <c r="FN8" s="45">
        <v>32.232999999999997</v>
      </c>
      <c r="FO8" s="45">
        <v>46.11</v>
      </c>
      <c r="FP8" s="45">
        <v>202.101</v>
      </c>
      <c r="FQ8" s="45">
        <v>0.186</v>
      </c>
      <c r="FR8" s="45">
        <v>9.2999999999999999E-2</v>
      </c>
      <c r="FS8" s="45">
        <v>0.249</v>
      </c>
      <c r="FT8" s="45">
        <v>0.51100000000000001</v>
      </c>
      <c r="FU8" s="45">
        <v>0.45600000000000002</v>
      </c>
      <c r="FV8" s="45">
        <v>0.95199999999999996</v>
      </c>
      <c r="FW8" s="45">
        <f>'прил Рус'!Y8</f>
        <v>999.01599999999996</v>
      </c>
      <c r="FX8" s="45">
        <f>'прил Рус'!Z8</f>
        <v>5688.2697300000009</v>
      </c>
      <c r="FY8" s="81">
        <v>88544.077999999994</v>
      </c>
      <c r="FZ8" s="61">
        <v>451659.64299999998</v>
      </c>
      <c r="GA8" s="61">
        <v>88466.275999999983</v>
      </c>
      <c r="GB8" s="61">
        <v>451247.59500000003</v>
      </c>
      <c r="GC8" s="61">
        <v>18.841999999999999</v>
      </c>
      <c r="GD8" s="61">
        <v>57.254000000000005</v>
      </c>
      <c r="GE8" s="61">
        <v>67.988</v>
      </c>
      <c r="GF8" s="61">
        <v>336.91800000000001</v>
      </c>
      <c r="GG8" s="61">
        <v>0.46300000000000002</v>
      </c>
      <c r="GH8" s="61">
        <v>0.47799999999999998</v>
      </c>
      <c r="GI8" s="61">
        <v>0.76500000000000001</v>
      </c>
      <c r="GJ8" s="61">
        <v>1.3979999999999999</v>
      </c>
      <c r="GK8" s="61">
        <v>2.5619999999999998</v>
      </c>
      <c r="GL8" s="61">
        <v>3.1819999999999999</v>
      </c>
      <c r="GM8" s="61">
        <f>FY8+FI8+ES8+EC8+DM8+CW8+CG8+BQ8+BA8+AK8+U8+E8</f>
        <v>992977.37153300026</v>
      </c>
      <c r="GN8" s="61">
        <f t="shared" ref="GN8:GN22" si="0">FZ8+FJ8+ET8+ED8+DN8+CX8+CH8+BR8+BB8+AL8+V8+F8</f>
        <v>4645226.8637600001</v>
      </c>
      <c r="GO8" s="61">
        <f t="shared" ref="GO8:GO22" si="1">GA8+FK8+EU8+EE8+DO8+CY8+CI8+BS8+BC8+AM8+W8+G8</f>
        <v>992291.21475300018</v>
      </c>
      <c r="GP8" s="61">
        <f t="shared" ref="GP8:GP22" si="2">GB8+FL8+EV8+EF8+DP8+CZ8+CJ8+BT8+BD8+AN8+X8+H8</f>
        <v>4641706.3670000006</v>
      </c>
      <c r="GQ8" s="61">
        <f t="shared" ref="GQ8:GQ22" si="3">GC8+FM8+EW8+EG8+DQ8+DA8+CK8+BU8+BE8+AO8+Y8+I8</f>
        <v>94.209000000000003</v>
      </c>
      <c r="GR8" s="61">
        <f t="shared" ref="GR8:GR22" si="4">GD8+FN8+EX8+EH8+DR8+DB8+CL8+BV8+BF8+AP8+Z8+J8</f>
        <v>272.72199999999998</v>
      </c>
      <c r="GS8" s="61">
        <f t="shared" ref="GS8:GS22" si="5">GE8+FO8+EY8+EI8+DS8+DC8+CM8+BW8+BG8+AQ8+AA8+K8</f>
        <v>366.44099999999997</v>
      </c>
      <c r="GT8" s="61">
        <f t="shared" ref="GT8:GT22" si="6">GF8+FP8+EZ8+EJ8+DT8+DD8+CN8+BX8+BH8+AR8+AB8+L8</f>
        <v>1687.9019999999998</v>
      </c>
      <c r="GU8" s="61">
        <f t="shared" ref="GU8:GU22" si="7">GG8+FQ8+FA8+EK8+DU8+DE8+CO8+BY8+BI8+AS8+AC8+M8</f>
        <v>107.26386400000001</v>
      </c>
      <c r="GV8" s="61">
        <f t="shared" ref="GV8:GV22" si="8">GH8+FR8+FB8+EL8+DV8+DF8+CP8+BZ8+BJ8+AT8+AD8+N8</f>
        <v>3.1909999999999998</v>
      </c>
      <c r="GW8" s="61">
        <f t="shared" ref="GW8:GW22" si="9">GI8+FS8+FC8+EM8+DW8+DG8+CQ8+CA8+BK8+AU8+AE8+O8</f>
        <v>208.77051499999996</v>
      </c>
      <c r="GX8" s="61">
        <f t="shared" ref="GX8:GX22" si="10">GJ8+FT8+FD8+EN8+DX8+DH8+CR8+CB8+BL8+AV8+AF8+P8</f>
        <v>364.97551000000004</v>
      </c>
      <c r="GY8" s="61">
        <f t="shared" ref="GY8:GY22" si="11">GK8+FU8+FE8+EO8+DY8+DI8+CS8+CC8+BM8+AW8+AG8+Q8</f>
        <v>15.676699999999999</v>
      </c>
      <c r="GZ8" s="61">
        <f t="shared" ref="GZ8:GZ22" si="12">GL8+FV8+FF8+EP8+DZ8+DJ8+CT8+CD8+BN8+AX8+AH8+R8</f>
        <v>1085.50155</v>
      </c>
      <c r="HA8" s="61">
        <v>3230.86564</v>
      </c>
      <c r="HB8" s="61">
        <v>18299.5249</v>
      </c>
      <c r="HC8" s="61">
        <v>3230.86564</v>
      </c>
      <c r="HD8" s="61">
        <v>18299.5249</v>
      </c>
      <c r="HE8" s="61">
        <v>0</v>
      </c>
      <c r="HF8" s="61">
        <v>0</v>
      </c>
      <c r="HG8" s="61">
        <v>0</v>
      </c>
      <c r="HH8" s="61">
        <v>0</v>
      </c>
      <c r="HI8" s="61">
        <v>0</v>
      </c>
      <c r="HJ8" s="61">
        <v>0</v>
      </c>
      <c r="HK8" s="61">
        <v>0</v>
      </c>
      <c r="HL8" s="61">
        <v>0</v>
      </c>
      <c r="HM8" s="61">
        <v>0</v>
      </c>
      <c r="HN8" s="61">
        <v>0</v>
      </c>
      <c r="HO8" s="82">
        <f>HA8+GM8</f>
        <v>996208.23717300023</v>
      </c>
      <c r="HP8" s="82">
        <f t="shared" ref="HP8:HP22" si="13">HB8+GN8</f>
        <v>4663526.3886599997</v>
      </c>
      <c r="HQ8" s="82">
        <f t="shared" ref="HQ8:HQ22" si="14">HC8+GO8</f>
        <v>995522.08039300016</v>
      </c>
      <c r="HR8" s="82">
        <f>HD8+GP8</f>
        <v>4660005.8919000002</v>
      </c>
      <c r="HS8" s="82">
        <f t="shared" ref="HS8:HS22" si="15">HE8+GQ8</f>
        <v>94.209000000000003</v>
      </c>
      <c r="HT8" s="82">
        <f t="shared" ref="HT8:HT22" si="16">HF8+GR8</f>
        <v>272.72199999999998</v>
      </c>
      <c r="HU8" s="82">
        <f t="shared" ref="HU8:HU22" si="17">HG8+GS8</f>
        <v>366.44099999999997</v>
      </c>
      <c r="HV8" s="82">
        <f t="shared" ref="HV8:HV22" si="18">HH8+GT8</f>
        <v>1687.9019999999998</v>
      </c>
      <c r="HW8" s="82">
        <f t="shared" ref="HW8:HW22" si="19">HI8+GU8</f>
        <v>107.26386400000001</v>
      </c>
      <c r="HX8" s="82">
        <f t="shared" ref="HX8:HX22" si="20">HJ8+GV8</f>
        <v>3.1909999999999998</v>
      </c>
      <c r="HY8" s="82">
        <f t="shared" ref="HY8:HY22" si="21">HK8+GW8</f>
        <v>208.77051499999996</v>
      </c>
      <c r="HZ8" s="82">
        <f t="shared" ref="HZ8:HZ22" si="22">HL8+GX8</f>
        <v>364.97551000000004</v>
      </c>
      <c r="IA8" s="82">
        <f t="shared" ref="IA8:IA22" si="23">HM8+GY8</f>
        <v>15.676699999999999</v>
      </c>
      <c r="IB8" s="82">
        <f t="shared" ref="IB8:IB22" si="24">HN8+GZ8</f>
        <v>1085.50155</v>
      </c>
      <c r="IC8" s="61"/>
    </row>
    <row r="9" spans="1:237" s="87" customFormat="1" ht="15" x14ac:dyDescent="0.25">
      <c r="A9" s="103" t="s">
        <v>35</v>
      </c>
      <c r="B9" s="66" t="s">
        <v>36</v>
      </c>
      <c r="C9" s="78">
        <f>'прил Рус'!C9</f>
        <v>0</v>
      </c>
      <c r="D9" s="78">
        <f>'прил Рус'!D9</f>
        <v>0</v>
      </c>
      <c r="E9" s="83">
        <v>81671.862599</v>
      </c>
      <c r="F9" s="83">
        <v>362649.89100000006</v>
      </c>
      <c r="G9" s="83">
        <v>81606.271000000008</v>
      </c>
      <c r="H9" s="83">
        <v>362363.08600000001</v>
      </c>
      <c r="I9" s="83">
        <v>0</v>
      </c>
      <c r="J9" s="83">
        <v>0</v>
      </c>
      <c r="K9" s="83">
        <v>0</v>
      </c>
      <c r="L9" s="83">
        <v>0</v>
      </c>
      <c r="M9" s="83">
        <v>25.448</v>
      </c>
      <c r="N9" s="83">
        <v>0.50600000000000001</v>
      </c>
      <c r="O9" s="83">
        <v>39.637598999999994</v>
      </c>
      <c r="P9" s="83">
        <v>83.541000000000011</v>
      </c>
      <c r="Q9" s="83">
        <v>2.3780000000000001</v>
      </c>
      <c r="R9" s="83">
        <v>200.886</v>
      </c>
      <c r="S9" s="44">
        <f>'прил Рус'!E9</f>
        <v>0</v>
      </c>
      <c r="T9" s="44">
        <f>'прил Рус'!F9</f>
        <v>0</v>
      </c>
      <c r="U9" s="84">
        <v>80751.779604000127</v>
      </c>
      <c r="V9" s="84">
        <v>357195.95275999996</v>
      </c>
      <c r="W9" s="84">
        <v>80684.32682400012</v>
      </c>
      <c r="X9" s="84">
        <v>356843.42300000001</v>
      </c>
      <c r="Y9" s="45">
        <v>0</v>
      </c>
      <c r="Z9" s="45">
        <v>0</v>
      </c>
      <c r="AA9" s="45">
        <v>0</v>
      </c>
      <c r="AB9" s="45">
        <v>0</v>
      </c>
      <c r="AC9" s="84">
        <v>19.777864000000005</v>
      </c>
      <c r="AD9" s="84">
        <v>0.39100000000000001</v>
      </c>
      <c r="AE9" s="84">
        <v>47.283915999999962</v>
      </c>
      <c r="AF9" s="84">
        <v>75.917510000000007</v>
      </c>
      <c r="AG9" s="84">
        <v>1.8377000000000001</v>
      </c>
      <c r="AH9" s="84">
        <v>274.77454999999998</v>
      </c>
      <c r="AI9" s="45">
        <f>'прил Рус'!G9</f>
        <v>0</v>
      </c>
      <c r="AJ9" s="45">
        <f>'прил Рус'!H9</f>
        <v>0</v>
      </c>
      <c r="AK9" s="83">
        <v>72485.205929000003</v>
      </c>
      <c r="AL9" s="83">
        <v>322188.39300000004</v>
      </c>
      <c r="AM9" s="83">
        <v>72449.613928999999</v>
      </c>
      <c r="AN9" s="83">
        <v>322049.74599999998</v>
      </c>
      <c r="AO9" s="44">
        <v>0</v>
      </c>
      <c r="AP9" s="44">
        <v>0</v>
      </c>
      <c r="AQ9" s="44">
        <v>0</v>
      </c>
      <c r="AR9" s="44">
        <v>0</v>
      </c>
      <c r="AS9" s="83">
        <v>11.043000000000001</v>
      </c>
      <c r="AT9" s="83">
        <v>0.57099999999999995</v>
      </c>
      <c r="AU9" s="83">
        <v>23.978000000000002</v>
      </c>
      <c r="AV9" s="83">
        <v>31.014000000000003</v>
      </c>
      <c r="AW9" s="83">
        <v>2.7980000000000005</v>
      </c>
      <c r="AX9" s="83">
        <v>104.83500000000001</v>
      </c>
      <c r="AY9" s="44">
        <f>'прил Рус'!I9</f>
        <v>0</v>
      </c>
      <c r="AZ9" s="44">
        <f>'прил Рус'!J9</f>
        <v>0</v>
      </c>
      <c r="BA9" s="84">
        <v>71253.33600000001</v>
      </c>
      <c r="BB9" s="84">
        <v>317180.30199999997</v>
      </c>
      <c r="BC9" s="84">
        <v>71208.108000000007</v>
      </c>
      <c r="BD9" s="84">
        <v>316975.33499999996</v>
      </c>
      <c r="BE9" s="45">
        <v>0</v>
      </c>
      <c r="BF9" s="45">
        <v>0</v>
      </c>
      <c r="BG9" s="45">
        <v>0</v>
      </c>
      <c r="BH9" s="45">
        <v>0</v>
      </c>
      <c r="BI9" s="84">
        <v>13.975</v>
      </c>
      <c r="BJ9" s="84">
        <v>0</v>
      </c>
      <c r="BK9" s="84">
        <v>31.253</v>
      </c>
      <c r="BL9" s="84">
        <v>46.845999999999997</v>
      </c>
      <c r="BM9" s="84">
        <v>0</v>
      </c>
      <c r="BN9" s="84">
        <v>158.12099999999998</v>
      </c>
      <c r="BO9" s="45">
        <f>'прил Рус'!K9</f>
        <v>0</v>
      </c>
      <c r="BP9" s="45">
        <f>'прил Рус'!L9</f>
        <v>0</v>
      </c>
      <c r="BQ9" s="85">
        <v>64305.668000000005</v>
      </c>
      <c r="BR9" s="85">
        <v>289078.70700000005</v>
      </c>
      <c r="BS9" s="85">
        <v>64259.191000000006</v>
      </c>
      <c r="BT9" s="85">
        <v>288871.09700000001</v>
      </c>
      <c r="BU9" s="85">
        <v>0</v>
      </c>
      <c r="BV9" s="85">
        <v>0</v>
      </c>
      <c r="BW9" s="85">
        <v>0</v>
      </c>
      <c r="BX9" s="85">
        <v>0</v>
      </c>
      <c r="BY9" s="85">
        <v>15.789</v>
      </c>
      <c r="BZ9" s="85">
        <v>0.53</v>
      </c>
      <c r="CA9" s="85">
        <v>30.158000000000001</v>
      </c>
      <c r="CB9" s="85">
        <v>53.732000000000006</v>
      </c>
      <c r="CC9" s="85">
        <v>2.597</v>
      </c>
      <c r="CD9" s="85">
        <v>151.28099999999998</v>
      </c>
      <c r="CE9" s="61">
        <f>'прил Рус'!M9</f>
        <v>0</v>
      </c>
      <c r="CF9" s="61">
        <f>'прил Рус'!N9</f>
        <v>0</v>
      </c>
      <c r="CG9" s="85">
        <v>65571.353000000003</v>
      </c>
      <c r="CH9" s="85">
        <v>296253.26799999998</v>
      </c>
      <c r="CI9" s="85">
        <v>65516.258000000002</v>
      </c>
      <c r="CJ9" s="85">
        <v>295992.73099999997</v>
      </c>
      <c r="CK9" s="85">
        <v>0</v>
      </c>
      <c r="CL9" s="85">
        <v>0</v>
      </c>
      <c r="CM9" s="85">
        <v>0</v>
      </c>
      <c r="CN9" s="85">
        <v>0</v>
      </c>
      <c r="CO9" s="85">
        <v>20.114999999999998</v>
      </c>
      <c r="CP9" s="85">
        <v>0.108</v>
      </c>
      <c r="CQ9" s="85">
        <v>34.872</v>
      </c>
      <c r="CR9" s="85">
        <v>70.730999999999995</v>
      </c>
      <c r="CS9" s="85">
        <v>0.52900000000000003</v>
      </c>
      <c r="CT9" s="85">
        <v>189.27700000000002</v>
      </c>
      <c r="CU9" s="61">
        <f>'прил Рус'!O9</f>
        <v>0</v>
      </c>
      <c r="CV9" s="61">
        <f>'прил Рус'!P9</f>
        <v>0</v>
      </c>
      <c r="CW9" s="84">
        <v>72858.837</v>
      </c>
      <c r="CX9" s="84">
        <v>347452.05099999998</v>
      </c>
      <c r="CY9" s="84">
        <v>72788.233999999997</v>
      </c>
      <c r="CZ9" s="84">
        <v>347012.83500000002</v>
      </c>
      <c r="DA9" s="84">
        <v>1.093</v>
      </c>
      <c r="DB9" s="84">
        <v>69.100999999999999</v>
      </c>
      <c r="DC9" s="84">
        <v>4.3280000000000003</v>
      </c>
      <c r="DD9" s="84">
        <v>433.26299999999998</v>
      </c>
      <c r="DE9" s="84">
        <v>9.1999999999999998E-2</v>
      </c>
      <c r="DF9" s="84">
        <v>0.14899999999999999</v>
      </c>
      <c r="DG9" s="84">
        <v>0.16800000000000001</v>
      </c>
      <c r="DH9" s="84">
        <v>0.253</v>
      </c>
      <c r="DI9" s="84">
        <v>0.73</v>
      </c>
      <c r="DJ9" s="84">
        <v>0.64200000000000002</v>
      </c>
      <c r="DK9" s="45">
        <f>'прил Рус'!Q9</f>
        <v>0</v>
      </c>
      <c r="DL9" s="45">
        <f>'прил Рус'!R9</f>
        <v>0</v>
      </c>
      <c r="DM9" s="85">
        <v>81226.921000000002</v>
      </c>
      <c r="DN9" s="85">
        <v>388082.28700000001</v>
      </c>
      <c r="DO9" s="85">
        <v>81163.176000000007</v>
      </c>
      <c r="DP9" s="85">
        <v>387724.03</v>
      </c>
      <c r="DQ9" s="85">
        <v>17.61</v>
      </c>
      <c r="DR9" s="85">
        <v>45.813000000000002</v>
      </c>
      <c r="DS9" s="85">
        <v>69.736000000000004</v>
      </c>
      <c r="DT9" s="85">
        <v>287.24799999999999</v>
      </c>
      <c r="DU9" s="85">
        <v>8.1000000000000003E-2</v>
      </c>
      <c r="DV9" s="85">
        <v>0.12</v>
      </c>
      <c r="DW9" s="85">
        <v>0.121</v>
      </c>
      <c r="DX9" s="85">
        <v>0.223</v>
      </c>
      <c r="DY9" s="85">
        <v>0.58799999999999997</v>
      </c>
      <c r="DZ9" s="85">
        <v>0.46200000000000002</v>
      </c>
      <c r="EA9" s="61">
        <f>'прил Рус'!S9</f>
        <v>0</v>
      </c>
      <c r="EB9" s="61">
        <f>'прил Рус'!T9</f>
        <v>0</v>
      </c>
      <c r="EC9" s="85">
        <v>76079.789000000004</v>
      </c>
      <c r="ED9" s="85">
        <v>362768.13400000002</v>
      </c>
      <c r="EE9" s="85">
        <v>76013.934999999998</v>
      </c>
      <c r="EF9" s="85">
        <v>362413.625</v>
      </c>
      <c r="EG9" s="85">
        <v>24.968</v>
      </c>
      <c r="EH9" s="85">
        <v>40.575000000000003</v>
      </c>
      <c r="EI9" s="85">
        <v>98.873000000000005</v>
      </c>
      <c r="EJ9" s="85">
        <v>254.405</v>
      </c>
      <c r="EK9" s="85">
        <v>6.6000000000000003E-2</v>
      </c>
      <c r="EL9" s="85">
        <v>0.104</v>
      </c>
      <c r="EM9" s="85">
        <v>0.14099999999999999</v>
      </c>
      <c r="EN9" s="85">
        <v>0.182</v>
      </c>
      <c r="EO9" s="85">
        <v>0.51</v>
      </c>
      <c r="EP9" s="85">
        <v>0.53900000000000003</v>
      </c>
      <c r="EQ9" s="61">
        <f>'прил Рус'!U9</f>
        <v>0</v>
      </c>
      <c r="ER9" s="61">
        <f>'прил Рус'!V9</f>
        <v>0</v>
      </c>
      <c r="ES9" s="85">
        <v>65313.37</v>
      </c>
      <c r="ET9" s="85">
        <v>309237.022</v>
      </c>
      <c r="EU9" s="85">
        <v>65265.058999999994</v>
      </c>
      <c r="EV9" s="85">
        <v>308981.78100000002</v>
      </c>
      <c r="EW9" s="85">
        <v>20.052</v>
      </c>
      <c r="EX9" s="85">
        <v>27.745999999999999</v>
      </c>
      <c r="EY9" s="85">
        <v>79.406000000000006</v>
      </c>
      <c r="EZ9" s="85">
        <v>173.96700000000001</v>
      </c>
      <c r="FA9" s="85">
        <v>0.22800000000000001</v>
      </c>
      <c r="FB9" s="85">
        <v>0.14099999999999999</v>
      </c>
      <c r="FC9" s="85">
        <v>0.14399999999999999</v>
      </c>
      <c r="FD9" s="85">
        <v>0.627</v>
      </c>
      <c r="FE9" s="85">
        <v>0.69099999999999995</v>
      </c>
      <c r="FF9" s="85">
        <v>0.55000000000000004</v>
      </c>
      <c r="FG9" s="61">
        <f>'прил Рус'!W9</f>
        <v>0</v>
      </c>
      <c r="FH9" s="61">
        <f>'прил Рус'!X9</f>
        <v>0</v>
      </c>
      <c r="FI9" s="84">
        <v>73647.930999999982</v>
      </c>
      <c r="FJ9" s="84">
        <v>344375.897</v>
      </c>
      <c r="FK9" s="84">
        <v>73603.525999999998</v>
      </c>
      <c r="FL9" s="84">
        <v>344125.76699999999</v>
      </c>
      <c r="FM9" s="84">
        <v>11.644</v>
      </c>
      <c r="FN9" s="84">
        <v>32.232999999999997</v>
      </c>
      <c r="FO9" s="84">
        <v>46.11</v>
      </c>
      <c r="FP9" s="84">
        <v>202.101</v>
      </c>
      <c r="FQ9" s="84">
        <v>0.186</v>
      </c>
      <c r="FR9" s="84">
        <v>9.2999999999999999E-2</v>
      </c>
      <c r="FS9" s="84">
        <v>0.249</v>
      </c>
      <c r="FT9" s="84">
        <v>0.51100000000000001</v>
      </c>
      <c r="FU9" s="84">
        <v>0.45600000000000002</v>
      </c>
      <c r="FV9" s="84">
        <v>0.95199999999999996</v>
      </c>
      <c r="FW9" s="45">
        <f>'прил Рус'!Y9</f>
        <v>0</v>
      </c>
      <c r="FX9" s="45">
        <f>'прил Рус'!Z9</f>
        <v>0</v>
      </c>
      <c r="FY9" s="85">
        <v>79606.574999999997</v>
      </c>
      <c r="FZ9" s="85">
        <v>401836.17599999998</v>
      </c>
      <c r="GA9" s="85">
        <v>79528.772999999986</v>
      </c>
      <c r="GB9" s="85">
        <v>401424.12800000003</v>
      </c>
      <c r="GC9" s="85">
        <v>18.841999999999999</v>
      </c>
      <c r="GD9" s="85">
        <v>57.254000000000005</v>
      </c>
      <c r="GE9" s="85">
        <v>67.988</v>
      </c>
      <c r="GF9" s="85">
        <v>336.91800000000001</v>
      </c>
      <c r="GG9" s="85">
        <v>0.46300000000000002</v>
      </c>
      <c r="GH9" s="85">
        <v>0.47799999999999998</v>
      </c>
      <c r="GI9" s="85">
        <v>0.76500000000000001</v>
      </c>
      <c r="GJ9" s="85">
        <v>1.3979999999999999</v>
      </c>
      <c r="GK9" s="85">
        <v>2.5619999999999998</v>
      </c>
      <c r="GL9" s="85">
        <v>3.1819999999999999</v>
      </c>
      <c r="GM9" s="85">
        <f t="shared" ref="GM9:GM22" si="25">FY9+FI9+ES9+EC9+DM9+CW9+CG9+BQ9+BA9+AK9+U9+E9</f>
        <v>884772.62813200022</v>
      </c>
      <c r="GN9" s="85">
        <f t="shared" si="0"/>
        <v>4098298.0807600003</v>
      </c>
      <c r="GO9" s="85">
        <f t="shared" si="1"/>
        <v>884086.47175300005</v>
      </c>
      <c r="GP9" s="85">
        <f t="shared" si="2"/>
        <v>4094777.5840000003</v>
      </c>
      <c r="GQ9" s="85">
        <f t="shared" si="3"/>
        <v>94.209000000000003</v>
      </c>
      <c r="GR9" s="85">
        <f t="shared" si="4"/>
        <v>272.72199999999998</v>
      </c>
      <c r="GS9" s="85">
        <f t="shared" si="5"/>
        <v>366.44099999999997</v>
      </c>
      <c r="GT9" s="85">
        <f t="shared" si="6"/>
        <v>1687.9019999999998</v>
      </c>
      <c r="GU9" s="85">
        <f t="shared" si="7"/>
        <v>107.26386400000001</v>
      </c>
      <c r="GV9" s="85">
        <f t="shared" si="8"/>
        <v>3.1909999999999998</v>
      </c>
      <c r="GW9" s="85">
        <f t="shared" si="9"/>
        <v>208.77051499999996</v>
      </c>
      <c r="GX9" s="85">
        <f t="shared" si="10"/>
        <v>364.97551000000004</v>
      </c>
      <c r="GY9" s="85">
        <f t="shared" si="11"/>
        <v>15.676699999999999</v>
      </c>
      <c r="GZ9" s="85">
        <f t="shared" si="12"/>
        <v>1085.50155</v>
      </c>
      <c r="HA9" s="85">
        <v>2566.3376399999993</v>
      </c>
      <c r="HB9" s="85">
        <v>14168.578099999999</v>
      </c>
      <c r="HC9" s="85">
        <v>2566.3376399999993</v>
      </c>
      <c r="HD9" s="85">
        <v>14168.578099999999</v>
      </c>
      <c r="HE9" s="85">
        <v>0</v>
      </c>
      <c r="HF9" s="85">
        <v>0</v>
      </c>
      <c r="HG9" s="85">
        <v>0</v>
      </c>
      <c r="HH9" s="85">
        <v>0</v>
      </c>
      <c r="HI9" s="85">
        <v>0</v>
      </c>
      <c r="HJ9" s="85">
        <v>0</v>
      </c>
      <c r="HK9" s="85">
        <v>0</v>
      </c>
      <c r="HL9" s="85">
        <v>0</v>
      </c>
      <c r="HM9" s="85">
        <v>0</v>
      </c>
      <c r="HN9" s="85">
        <v>0</v>
      </c>
      <c r="HO9" s="86">
        <f t="shared" ref="HO9:HO22" si="26">HA9+GM9</f>
        <v>887338.96577200026</v>
      </c>
      <c r="HP9" s="86">
        <f t="shared" si="13"/>
        <v>4112466.6588600003</v>
      </c>
      <c r="HQ9" s="86">
        <f t="shared" si="14"/>
        <v>886652.80939300009</v>
      </c>
      <c r="HR9" s="86">
        <f t="shared" ref="HR9:HR22" si="27">HD9+GP9</f>
        <v>4108946.1621000003</v>
      </c>
      <c r="HS9" s="86">
        <f t="shared" si="15"/>
        <v>94.209000000000003</v>
      </c>
      <c r="HT9" s="86">
        <f t="shared" si="16"/>
        <v>272.72199999999998</v>
      </c>
      <c r="HU9" s="86">
        <f t="shared" si="17"/>
        <v>366.44099999999997</v>
      </c>
      <c r="HV9" s="86">
        <f t="shared" si="18"/>
        <v>1687.9019999999998</v>
      </c>
      <c r="HW9" s="86">
        <f t="shared" si="19"/>
        <v>107.26386400000001</v>
      </c>
      <c r="HX9" s="86">
        <f t="shared" si="20"/>
        <v>3.1909999999999998</v>
      </c>
      <c r="HY9" s="86">
        <f t="shared" si="21"/>
        <v>208.77051499999996</v>
      </c>
      <c r="HZ9" s="86">
        <f t="shared" si="22"/>
        <v>364.97551000000004</v>
      </c>
      <c r="IA9" s="86">
        <f t="shared" si="23"/>
        <v>15.676699999999999</v>
      </c>
      <c r="IB9" s="86">
        <f t="shared" si="24"/>
        <v>1085.50155</v>
      </c>
      <c r="IC9" s="85">
        <f t="shared" ref="IC9:IC21" si="28">HO9/$HO$23</f>
        <v>0.89071635127935944</v>
      </c>
    </row>
    <row r="10" spans="1:237" s="91" customFormat="1" ht="38.25" x14ac:dyDescent="0.25">
      <c r="A10" s="104" t="s">
        <v>37</v>
      </c>
      <c r="B10" s="67" t="s">
        <v>38</v>
      </c>
      <c r="C10" s="78">
        <f>'прил Рус'!C10</f>
        <v>0</v>
      </c>
      <c r="D10" s="78">
        <f>'прил Рус'!D10</f>
        <v>0</v>
      </c>
      <c r="E10" s="88">
        <v>42072.490598999997</v>
      </c>
      <c r="F10" s="88">
        <v>218707.58800000002</v>
      </c>
      <c r="G10" s="88">
        <v>42034.373</v>
      </c>
      <c r="H10" s="88">
        <v>218520.39</v>
      </c>
      <c r="I10" s="88">
        <v>0</v>
      </c>
      <c r="J10" s="88">
        <v>0</v>
      </c>
      <c r="K10" s="88">
        <v>0</v>
      </c>
      <c r="L10" s="88">
        <v>0</v>
      </c>
      <c r="M10" s="88">
        <v>15.689</v>
      </c>
      <c r="N10" s="88">
        <v>0</v>
      </c>
      <c r="O10" s="88">
        <v>22.428598999999991</v>
      </c>
      <c r="P10" s="88">
        <v>57.679000000000002</v>
      </c>
      <c r="Q10" s="88">
        <v>0</v>
      </c>
      <c r="R10" s="88">
        <v>129.51900000000001</v>
      </c>
      <c r="S10" s="44">
        <f>'прил Рус'!E10</f>
        <v>0</v>
      </c>
      <c r="T10" s="44">
        <f>'прил Рус'!F10</f>
        <v>0</v>
      </c>
      <c r="U10" s="89">
        <v>41030.528096000002</v>
      </c>
      <c r="V10" s="89">
        <v>213006.17265000002</v>
      </c>
      <c r="W10" s="89">
        <v>40999.561000000002</v>
      </c>
      <c r="X10" s="89">
        <v>212787.72200000001</v>
      </c>
      <c r="Y10" s="45">
        <v>0</v>
      </c>
      <c r="Z10" s="45">
        <v>0</v>
      </c>
      <c r="AA10" s="45">
        <v>0</v>
      </c>
      <c r="AB10" s="45">
        <v>0</v>
      </c>
      <c r="AC10" s="89">
        <v>6.871301000000007</v>
      </c>
      <c r="AD10" s="89">
        <v>0</v>
      </c>
      <c r="AE10" s="89">
        <v>24.095794999999967</v>
      </c>
      <c r="AF10" s="89">
        <v>41.757260000000002</v>
      </c>
      <c r="AG10" s="89">
        <v>0</v>
      </c>
      <c r="AH10" s="89">
        <v>176.69339000000002</v>
      </c>
      <c r="AI10" s="45">
        <f>'прил Рус'!G10</f>
        <v>0</v>
      </c>
      <c r="AJ10" s="45">
        <f>'прил Рус'!H10</f>
        <v>0</v>
      </c>
      <c r="AK10" s="88">
        <v>37864.245000000003</v>
      </c>
      <c r="AL10" s="88">
        <v>196519.37</v>
      </c>
      <c r="AM10" s="88">
        <v>37857.472000000002</v>
      </c>
      <c r="AN10" s="88">
        <v>196480.27</v>
      </c>
      <c r="AO10" s="44">
        <v>0</v>
      </c>
      <c r="AP10" s="44">
        <v>0</v>
      </c>
      <c r="AQ10" s="44">
        <v>0</v>
      </c>
      <c r="AR10" s="44">
        <v>0</v>
      </c>
      <c r="AS10" s="88">
        <v>0.61499999999999999</v>
      </c>
      <c r="AT10" s="88">
        <v>0</v>
      </c>
      <c r="AU10" s="88">
        <v>6.1580000000000004</v>
      </c>
      <c r="AV10" s="88">
        <v>2.3370000000000002</v>
      </c>
      <c r="AW10" s="88">
        <v>0</v>
      </c>
      <c r="AX10" s="88">
        <v>36.762999999999998</v>
      </c>
      <c r="AY10" s="44">
        <f>'прил Рус'!I10</f>
        <v>0</v>
      </c>
      <c r="AZ10" s="44">
        <f>'прил Рус'!J10</f>
        <v>0</v>
      </c>
      <c r="BA10" s="89">
        <v>37519.559000000008</v>
      </c>
      <c r="BB10" s="89">
        <v>194729.42200000002</v>
      </c>
      <c r="BC10" s="89">
        <v>37493.529000000002</v>
      </c>
      <c r="BD10" s="89">
        <v>194591.413</v>
      </c>
      <c r="BE10" s="45">
        <v>0</v>
      </c>
      <c r="BF10" s="45">
        <v>0</v>
      </c>
      <c r="BG10" s="45">
        <v>0</v>
      </c>
      <c r="BH10" s="45">
        <v>0</v>
      </c>
      <c r="BI10" s="89">
        <v>8.0139999999999993</v>
      </c>
      <c r="BJ10" s="89">
        <v>0</v>
      </c>
      <c r="BK10" s="89">
        <v>18.015999999999998</v>
      </c>
      <c r="BL10" s="89">
        <v>30.452999999999999</v>
      </c>
      <c r="BM10" s="89">
        <v>0</v>
      </c>
      <c r="BN10" s="89">
        <v>107.556</v>
      </c>
      <c r="BO10" s="45">
        <f>'прил Рус'!K10</f>
        <v>0</v>
      </c>
      <c r="BP10" s="45">
        <f>'прил Рус'!L10</f>
        <v>0</v>
      </c>
      <c r="BQ10" s="58">
        <v>35674.187000000005</v>
      </c>
      <c r="BR10" s="58">
        <v>185148.46799999999</v>
      </c>
      <c r="BS10" s="58">
        <v>35647.586000000003</v>
      </c>
      <c r="BT10" s="58">
        <v>185010.97099999999</v>
      </c>
      <c r="BU10" s="58">
        <v>0</v>
      </c>
      <c r="BV10" s="58">
        <v>0</v>
      </c>
      <c r="BW10" s="58">
        <v>0</v>
      </c>
      <c r="BX10" s="58">
        <v>0</v>
      </c>
      <c r="BY10" s="58">
        <v>9.8209999999999997</v>
      </c>
      <c r="BZ10" s="58">
        <v>0</v>
      </c>
      <c r="CA10" s="58">
        <v>16.78</v>
      </c>
      <c r="CB10" s="58">
        <v>37.32</v>
      </c>
      <c r="CC10" s="58">
        <v>0</v>
      </c>
      <c r="CD10" s="58">
        <v>100.17700000000001</v>
      </c>
      <c r="CE10" s="61">
        <f>'прил Рус'!M10</f>
        <v>0</v>
      </c>
      <c r="CF10" s="61">
        <f>'прил Рус'!N10</f>
        <v>0</v>
      </c>
      <c r="CG10" s="58">
        <v>37328.395999999993</v>
      </c>
      <c r="CH10" s="58">
        <v>193734.30799999999</v>
      </c>
      <c r="CI10" s="58">
        <v>37287.637999999999</v>
      </c>
      <c r="CJ10" s="58">
        <v>193522.84</v>
      </c>
      <c r="CK10" s="58">
        <v>0</v>
      </c>
      <c r="CL10" s="58">
        <v>0</v>
      </c>
      <c r="CM10" s="58">
        <v>0</v>
      </c>
      <c r="CN10" s="58">
        <v>0</v>
      </c>
      <c r="CO10" s="58">
        <v>14.680999999999999</v>
      </c>
      <c r="CP10" s="58">
        <v>0</v>
      </c>
      <c r="CQ10" s="58">
        <v>26.077000000000002</v>
      </c>
      <c r="CR10" s="58">
        <v>55.787999999999997</v>
      </c>
      <c r="CS10" s="58">
        <v>0</v>
      </c>
      <c r="CT10" s="58">
        <v>155.68</v>
      </c>
      <c r="CU10" s="61">
        <f>'прил Рус'!O10</f>
        <v>0</v>
      </c>
      <c r="CV10" s="61">
        <f>'прил Рус'!P10</f>
        <v>0</v>
      </c>
      <c r="CW10" s="89">
        <v>42378.033000000003</v>
      </c>
      <c r="CX10" s="89">
        <v>231015.33000000002</v>
      </c>
      <c r="CY10" s="89">
        <v>42307.839</v>
      </c>
      <c r="CZ10" s="89">
        <v>230577.739</v>
      </c>
      <c r="DA10" s="89">
        <v>1.093</v>
      </c>
      <c r="DB10" s="89">
        <v>69.100999999999999</v>
      </c>
      <c r="DC10" s="89">
        <v>4.3280000000000003</v>
      </c>
      <c r="DD10" s="89">
        <v>433.26299999999998</v>
      </c>
      <c r="DE10" s="89">
        <v>0</v>
      </c>
      <c r="DF10" s="89">
        <v>0</v>
      </c>
      <c r="DG10" s="89">
        <v>0</v>
      </c>
      <c r="DH10" s="89">
        <v>0</v>
      </c>
      <c r="DI10" s="89">
        <v>0</v>
      </c>
      <c r="DJ10" s="89">
        <v>0</v>
      </c>
      <c r="DK10" s="45">
        <f>'прил Рус'!Q10</f>
        <v>0</v>
      </c>
      <c r="DL10" s="45">
        <f>'прил Рус'!R10</f>
        <v>0</v>
      </c>
      <c r="DM10" s="58">
        <v>47720.29</v>
      </c>
      <c r="DN10" s="58">
        <v>260086.927</v>
      </c>
      <c r="DO10" s="58">
        <v>47656.866999999998</v>
      </c>
      <c r="DP10" s="58">
        <v>259729.943</v>
      </c>
      <c r="DQ10" s="58">
        <v>17.61</v>
      </c>
      <c r="DR10" s="58">
        <v>45.813000000000002</v>
      </c>
      <c r="DS10" s="58">
        <v>69.736000000000004</v>
      </c>
      <c r="DT10" s="58">
        <v>287.24799999999999</v>
      </c>
      <c r="DU10" s="58">
        <v>0</v>
      </c>
      <c r="DV10" s="58">
        <v>0</v>
      </c>
      <c r="DW10" s="58">
        <v>0</v>
      </c>
      <c r="DX10" s="58">
        <v>0</v>
      </c>
      <c r="DY10" s="58">
        <v>0</v>
      </c>
      <c r="DZ10" s="58">
        <v>0</v>
      </c>
      <c r="EA10" s="61">
        <f>'прил Рус'!S10</f>
        <v>0</v>
      </c>
      <c r="EB10" s="61">
        <f>'прил Рус'!T10</f>
        <v>0</v>
      </c>
      <c r="EC10" s="58">
        <v>44262.096999999994</v>
      </c>
      <c r="ED10" s="58">
        <v>241224.52</v>
      </c>
      <c r="EE10" s="58">
        <v>44196.553999999996</v>
      </c>
      <c r="EF10" s="58">
        <v>240871.242</v>
      </c>
      <c r="EG10" s="58">
        <v>24.968</v>
      </c>
      <c r="EH10" s="58">
        <v>40.575000000000003</v>
      </c>
      <c r="EI10" s="58">
        <v>98.873000000000005</v>
      </c>
      <c r="EJ10" s="58">
        <v>254.405</v>
      </c>
      <c r="EK10" s="58">
        <v>0</v>
      </c>
      <c r="EL10" s="58">
        <v>0</v>
      </c>
      <c r="EM10" s="58">
        <v>0</v>
      </c>
      <c r="EN10" s="58">
        <v>0</v>
      </c>
      <c r="EO10" s="58">
        <v>0</v>
      </c>
      <c r="EP10" s="58">
        <v>0</v>
      </c>
      <c r="EQ10" s="61">
        <f>'прил Рус'!U10</f>
        <v>0</v>
      </c>
      <c r="ER10" s="61">
        <f>'прил Рус'!V10</f>
        <v>0</v>
      </c>
      <c r="ES10" s="58">
        <v>36654.702000000005</v>
      </c>
      <c r="ET10" s="58">
        <v>199761.01300000001</v>
      </c>
      <c r="EU10" s="58">
        <v>36606.904000000002</v>
      </c>
      <c r="EV10" s="58">
        <v>199507.64</v>
      </c>
      <c r="EW10" s="58">
        <v>20.052</v>
      </c>
      <c r="EX10" s="58">
        <v>27.745999999999999</v>
      </c>
      <c r="EY10" s="58">
        <v>79.406000000000006</v>
      </c>
      <c r="EZ10" s="58">
        <v>173.96700000000001</v>
      </c>
      <c r="FA10" s="58">
        <v>0</v>
      </c>
      <c r="FB10" s="58">
        <v>0</v>
      </c>
      <c r="FC10" s="58">
        <v>0</v>
      </c>
      <c r="FD10" s="58">
        <v>0</v>
      </c>
      <c r="FE10" s="58">
        <v>0</v>
      </c>
      <c r="FF10" s="58">
        <v>0</v>
      </c>
      <c r="FG10" s="61">
        <f>'прил Рус'!W10</f>
        <v>0</v>
      </c>
      <c r="FH10" s="61">
        <f>'прил Рус'!X10</f>
        <v>0</v>
      </c>
      <c r="FI10" s="89">
        <v>38669.826000000001</v>
      </c>
      <c r="FJ10" s="89">
        <v>210759.64699999997</v>
      </c>
      <c r="FK10" s="89">
        <v>38625.949000000001</v>
      </c>
      <c r="FL10" s="89">
        <v>210511.43599999999</v>
      </c>
      <c r="FM10" s="89">
        <v>11.644</v>
      </c>
      <c r="FN10" s="89">
        <v>32.232999999999997</v>
      </c>
      <c r="FO10" s="89">
        <v>46.11</v>
      </c>
      <c r="FP10" s="89">
        <v>202.101</v>
      </c>
      <c r="FQ10" s="89">
        <v>0</v>
      </c>
      <c r="FR10" s="89">
        <v>0</v>
      </c>
      <c r="FS10" s="89">
        <v>0</v>
      </c>
      <c r="FT10" s="89">
        <v>0</v>
      </c>
      <c r="FU10" s="89">
        <v>0</v>
      </c>
      <c r="FV10" s="89">
        <v>0</v>
      </c>
      <c r="FW10" s="45">
        <f>'прил Рус'!Y10</f>
        <v>0</v>
      </c>
      <c r="FX10" s="45">
        <f>'прил Рус'!Z10</f>
        <v>0</v>
      </c>
      <c r="FY10" s="58">
        <v>39696.337</v>
      </c>
      <c r="FZ10" s="58">
        <v>235808.42299999998</v>
      </c>
      <c r="GA10" s="58">
        <v>39654.167999999998</v>
      </c>
      <c r="GB10" s="58">
        <v>235545.75599999999</v>
      </c>
      <c r="GC10" s="58">
        <v>8.593</v>
      </c>
      <c r="GD10" s="58">
        <v>33.576000000000001</v>
      </c>
      <c r="GE10" s="58">
        <v>37.036000000000001</v>
      </c>
      <c r="GF10" s="58">
        <v>225.631</v>
      </c>
      <c r="GG10" s="58">
        <v>0</v>
      </c>
      <c r="GH10" s="58">
        <v>0</v>
      </c>
      <c r="GI10" s="58">
        <v>0</v>
      </c>
      <c r="GJ10" s="58">
        <v>0</v>
      </c>
      <c r="GK10" s="58">
        <v>0</v>
      </c>
      <c r="GL10" s="58">
        <v>0</v>
      </c>
      <c r="GM10" s="58">
        <f t="shared" si="25"/>
        <v>480870.69069500006</v>
      </c>
      <c r="GN10" s="58">
        <f t="shared" si="0"/>
        <v>2580501.1886499999</v>
      </c>
      <c r="GO10" s="58">
        <f t="shared" si="1"/>
        <v>480368.44</v>
      </c>
      <c r="GP10" s="58">
        <f t="shared" si="2"/>
        <v>2577657.3620000002</v>
      </c>
      <c r="GQ10" s="58">
        <f t="shared" si="3"/>
        <v>83.960000000000008</v>
      </c>
      <c r="GR10" s="58">
        <f t="shared" si="4"/>
        <v>249.04399999999998</v>
      </c>
      <c r="GS10" s="58">
        <f t="shared" si="5"/>
        <v>335.48899999999998</v>
      </c>
      <c r="GT10" s="58">
        <f t="shared" si="6"/>
        <v>1576.6149999999998</v>
      </c>
      <c r="GU10" s="58">
        <f t="shared" si="7"/>
        <v>55.69130100000001</v>
      </c>
      <c r="GV10" s="58">
        <f t="shared" si="8"/>
        <v>0</v>
      </c>
      <c r="GW10" s="58">
        <f t="shared" si="9"/>
        <v>113.55539399999995</v>
      </c>
      <c r="GX10" s="58">
        <f t="shared" si="10"/>
        <v>225.33426</v>
      </c>
      <c r="GY10" s="58">
        <f t="shared" si="11"/>
        <v>0</v>
      </c>
      <c r="GZ10" s="58">
        <f t="shared" si="12"/>
        <v>706.38839000000007</v>
      </c>
      <c r="HA10" s="58">
        <v>1587.7488700000001</v>
      </c>
      <c r="HB10" s="58">
        <v>9871.2641999999996</v>
      </c>
      <c r="HC10" s="58">
        <v>1587.7488700000001</v>
      </c>
      <c r="HD10" s="58">
        <v>9871.2641999999996</v>
      </c>
      <c r="HE10" s="58">
        <v>0</v>
      </c>
      <c r="HF10" s="58">
        <v>0</v>
      </c>
      <c r="HG10" s="58">
        <v>0</v>
      </c>
      <c r="HH10" s="58">
        <v>0</v>
      </c>
      <c r="HI10" s="58">
        <v>0</v>
      </c>
      <c r="HJ10" s="58">
        <v>0</v>
      </c>
      <c r="HK10" s="58">
        <v>0</v>
      </c>
      <c r="HL10" s="58">
        <v>0</v>
      </c>
      <c r="HM10" s="58">
        <v>0</v>
      </c>
      <c r="HN10" s="58">
        <v>0</v>
      </c>
      <c r="HO10" s="90">
        <f t="shared" si="26"/>
        <v>482458.43956500007</v>
      </c>
      <c r="HP10" s="90">
        <f t="shared" si="13"/>
        <v>2590372.45285</v>
      </c>
      <c r="HQ10" s="90">
        <f t="shared" si="14"/>
        <v>481956.18887000001</v>
      </c>
      <c r="HR10" s="90">
        <f t="shared" si="27"/>
        <v>2587528.6262000003</v>
      </c>
      <c r="HS10" s="90">
        <f t="shared" si="15"/>
        <v>83.960000000000008</v>
      </c>
      <c r="HT10" s="90">
        <f t="shared" si="16"/>
        <v>249.04399999999998</v>
      </c>
      <c r="HU10" s="90">
        <f t="shared" si="17"/>
        <v>335.48899999999998</v>
      </c>
      <c r="HV10" s="90">
        <f t="shared" si="18"/>
        <v>1576.6149999999998</v>
      </c>
      <c r="HW10" s="90">
        <f t="shared" si="19"/>
        <v>55.69130100000001</v>
      </c>
      <c r="HX10" s="90">
        <f t="shared" si="20"/>
        <v>0</v>
      </c>
      <c r="HY10" s="90">
        <f t="shared" si="21"/>
        <v>113.55539399999995</v>
      </c>
      <c r="HZ10" s="90">
        <f t="shared" si="22"/>
        <v>225.33426</v>
      </c>
      <c r="IA10" s="90">
        <f t="shared" si="23"/>
        <v>0</v>
      </c>
      <c r="IB10" s="90">
        <f t="shared" si="24"/>
        <v>706.38839000000007</v>
      </c>
      <c r="IC10" s="85">
        <f t="shared" si="28"/>
        <v>0.48429477066793131</v>
      </c>
    </row>
    <row r="11" spans="1:237" s="91" customFormat="1" ht="25.5" x14ac:dyDescent="0.25">
      <c r="A11" s="104" t="s">
        <v>13</v>
      </c>
      <c r="B11" s="67" t="s">
        <v>39</v>
      </c>
      <c r="C11" s="78">
        <f>'прил Рус'!C11</f>
        <v>0</v>
      </c>
      <c r="D11" s="78">
        <f>'прил Рус'!D11</f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44">
        <f>'прил Рус'!E11</f>
        <v>0</v>
      </c>
      <c r="T11" s="44">
        <f>'прил Рус'!F11</f>
        <v>0</v>
      </c>
      <c r="U11" s="89">
        <v>0</v>
      </c>
      <c r="V11" s="89">
        <v>0</v>
      </c>
      <c r="W11" s="89">
        <v>0</v>
      </c>
      <c r="X11" s="89">
        <v>0</v>
      </c>
      <c r="Y11" s="45">
        <v>0</v>
      </c>
      <c r="Z11" s="45">
        <v>0</v>
      </c>
      <c r="AA11" s="45">
        <v>0</v>
      </c>
      <c r="AB11" s="45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89">
        <v>0</v>
      </c>
      <c r="AI11" s="45">
        <f>'прил Рус'!G11</f>
        <v>0</v>
      </c>
      <c r="AJ11" s="45">
        <f>'прил Рус'!H11</f>
        <v>0</v>
      </c>
      <c r="AK11" s="88">
        <v>0</v>
      </c>
      <c r="AL11" s="88">
        <v>0</v>
      </c>
      <c r="AM11" s="88">
        <v>0</v>
      </c>
      <c r="AN11" s="88">
        <v>0</v>
      </c>
      <c r="AO11" s="44">
        <v>0</v>
      </c>
      <c r="AP11" s="44">
        <v>0</v>
      </c>
      <c r="AQ11" s="44">
        <v>0</v>
      </c>
      <c r="AR11" s="44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44">
        <f>'прил Рус'!I11</f>
        <v>0</v>
      </c>
      <c r="AZ11" s="44">
        <f>'прил Рус'!J11</f>
        <v>0</v>
      </c>
      <c r="BA11" s="89">
        <v>0</v>
      </c>
      <c r="BB11" s="89">
        <v>0</v>
      </c>
      <c r="BC11" s="89">
        <v>0</v>
      </c>
      <c r="BD11" s="89">
        <v>0</v>
      </c>
      <c r="BE11" s="45">
        <v>0</v>
      </c>
      <c r="BF11" s="45">
        <v>0</v>
      </c>
      <c r="BG11" s="45">
        <v>0</v>
      </c>
      <c r="BH11" s="45">
        <v>0</v>
      </c>
      <c r="BI11" s="89">
        <v>0</v>
      </c>
      <c r="BJ11" s="89">
        <v>0</v>
      </c>
      <c r="BK11" s="89">
        <v>0</v>
      </c>
      <c r="BL11" s="89">
        <v>0</v>
      </c>
      <c r="BM11" s="89">
        <v>0</v>
      </c>
      <c r="BN11" s="89">
        <v>0</v>
      </c>
      <c r="BO11" s="45">
        <f>'прил Рус'!K11</f>
        <v>0</v>
      </c>
      <c r="BP11" s="45">
        <f>'прил Рус'!L11</f>
        <v>0</v>
      </c>
      <c r="BQ11" s="58">
        <v>0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61">
        <f>'прил Рус'!M11</f>
        <v>0</v>
      </c>
      <c r="CF11" s="61">
        <f>'прил Рус'!N11</f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  <c r="CN11" s="58">
        <v>0</v>
      </c>
      <c r="CO11" s="58">
        <v>0</v>
      </c>
      <c r="CP11" s="58">
        <v>0</v>
      </c>
      <c r="CQ11" s="58">
        <v>0</v>
      </c>
      <c r="CR11" s="58">
        <v>0</v>
      </c>
      <c r="CS11" s="58">
        <v>0</v>
      </c>
      <c r="CT11" s="58">
        <v>0</v>
      </c>
      <c r="CU11" s="61">
        <f>'прил Рус'!O11</f>
        <v>0</v>
      </c>
      <c r="CV11" s="61">
        <f>'прил Рус'!P11</f>
        <v>0</v>
      </c>
      <c r="CW11" s="89">
        <v>0</v>
      </c>
      <c r="CX11" s="89">
        <v>0</v>
      </c>
      <c r="CY11" s="89">
        <v>0</v>
      </c>
      <c r="CZ11" s="89">
        <v>0</v>
      </c>
      <c r="DA11" s="89">
        <v>0</v>
      </c>
      <c r="DB11" s="89">
        <v>0</v>
      </c>
      <c r="DC11" s="89">
        <v>0</v>
      </c>
      <c r="DD11" s="89">
        <v>0</v>
      </c>
      <c r="DE11" s="89">
        <v>0</v>
      </c>
      <c r="DF11" s="89">
        <v>0</v>
      </c>
      <c r="DG11" s="89">
        <v>0</v>
      </c>
      <c r="DH11" s="89">
        <v>0</v>
      </c>
      <c r="DI11" s="89">
        <v>0</v>
      </c>
      <c r="DJ11" s="89">
        <v>0</v>
      </c>
      <c r="DK11" s="45">
        <f>'прил Рус'!Q11</f>
        <v>0</v>
      </c>
      <c r="DL11" s="45">
        <f>'прил Рус'!R11</f>
        <v>0</v>
      </c>
      <c r="DM11" s="58">
        <v>0</v>
      </c>
      <c r="DN11" s="58">
        <v>0</v>
      </c>
      <c r="DO11" s="58">
        <v>0</v>
      </c>
      <c r="DP11" s="58">
        <v>0</v>
      </c>
      <c r="DQ11" s="58">
        <v>0</v>
      </c>
      <c r="DR11" s="58">
        <v>0</v>
      </c>
      <c r="DS11" s="58">
        <v>0</v>
      </c>
      <c r="DT11" s="58">
        <v>0</v>
      </c>
      <c r="DU11" s="58">
        <v>0</v>
      </c>
      <c r="DV11" s="58">
        <v>0</v>
      </c>
      <c r="DW11" s="58">
        <v>0</v>
      </c>
      <c r="DX11" s="58">
        <v>0</v>
      </c>
      <c r="DY11" s="58">
        <v>0</v>
      </c>
      <c r="DZ11" s="58">
        <v>0</v>
      </c>
      <c r="EA11" s="61">
        <f>'прил Рус'!S11</f>
        <v>0</v>
      </c>
      <c r="EB11" s="61">
        <f>'прил Рус'!T11</f>
        <v>0</v>
      </c>
      <c r="EC11" s="58">
        <v>0</v>
      </c>
      <c r="ED11" s="58">
        <v>0</v>
      </c>
      <c r="EE11" s="58">
        <v>0</v>
      </c>
      <c r="EF11" s="58">
        <v>0</v>
      </c>
      <c r="EG11" s="58">
        <v>0</v>
      </c>
      <c r="EH11" s="58">
        <v>0</v>
      </c>
      <c r="EI11" s="58">
        <v>0</v>
      </c>
      <c r="EJ11" s="58">
        <v>0</v>
      </c>
      <c r="EK11" s="58">
        <v>0</v>
      </c>
      <c r="EL11" s="58">
        <v>0</v>
      </c>
      <c r="EM11" s="58">
        <v>0</v>
      </c>
      <c r="EN11" s="58">
        <v>0</v>
      </c>
      <c r="EO11" s="58">
        <v>0</v>
      </c>
      <c r="EP11" s="58">
        <v>0</v>
      </c>
      <c r="EQ11" s="61">
        <f>'прил Рус'!U11</f>
        <v>0</v>
      </c>
      <c r="ER11" s="61">
        <f>'прил Рус'!V11</f>
        <v>0</v>
      </c>
      <c r="ES11" s="58">
        <v>0</v>
      </c>
      <c r="ET11" s="58">
        <v>0</v>
      </c>
      <c r="EU11" s="58">
        <v>0</v>
      </c>
      <c r="EV11" s="58">
        <v>0</v>
      </c>
      <c r="EW11" s="58">
        <v>0</v>
      </c>
      <c r="EX11" s="58">
        <v>0</v>
      </c>
      <c r="EY11" s="58">
        <v>0</v>
      </c>
      <c r="EZ11" s="58">
        <v>0</v>
      </c>
      <c r="FA11" s="58">
        <v>0</v>
      </c>
      <c r="FB11" s="58">
        <v>0</v>
      </c>
      <c r="FC11" s="58">
        <v>0</v>
      </c>
      <c r="FD11" s="58">
        <v>0</v>
      </c>
      <c r="FE11" s="58">
        <v>0</v>
      </c>
      <c r="FF11" s="58">
        <v>0</v>
      </c>
      <c r="FG11" s="61">
        <f>'прил Рус'!W11</f>
        <v>0</v>
      </c>
      <c r="FH11" s="61">
        <f>'прил Рус'!X11</f>
        <v>0</v>
      </c>
      <c r="FI11" s="89">
        <v>0</v>
      </c>
      <c r="FJ11" s="89">
        <v>0</v>
      </c>
      <c r="FK11" s="89">
        <v>0</v>
      </c>
      <c r="FL11" s="89">
        <v>0</v>
      </c>
      <c r="FM11" s="89">
        <v>0</v>
      </c>
      <c r="FN11" s="89">
        <v>0</v>
      </c>
      <c r="FO11" s="89">
        <v>0</v>
      </c>
      <c r="FP11" s="89">
        <v>0</v>
      </c>
      <c r="FQ11" s="89">
        <v>0</v>
      </c>
      <c r="FR11" s="89">
        <v>0</v>
      </c>
      <c r="FS11" s="89">
        <v>0</v>
      </c>
      <c r="FT11" s="89">
        <v>0</v>
      </c>
      <c r="FU11" s="89">
        <v>0</v>
      </c>
      <c r="FV11" s="89">
        <v>0</v>
      </c>
      <c r="FW11" s="45">
        <f>'прил Рус'!Y11</f>
        <v>0</v>
      </c>
      <c r="FX11" s="45">
        <f>'прил Рус'!Z11</f>
        <v>0</v>
      </c>
      <c r="FY11" s="58">
        <v>0</v>
      </c>
      <c r="FZ11" s="58">
        <v>0</v>
      </c>
      <c r="GA11" s="58">
        <v>0</v>
      </c>
      <c r="GB11" s="58">
        <v>0</v>
      </c>
      <c r="GC11" s="58">
        <v>0</v>
      </c>
      <c r="GD11" s="58">
        <v>0</v>
      </c>
      <c r="GE11" s="58">
        <v>0</v>
      </c>
      <c r="GF11" s="58">
        <v>0</v>
      </c>
      <c r="GG11" s="58">
        <v>0</v>
      </c>
      <c r="GH11" s="58">
        <v>0</v>
      </c>
      <c r="GI11" s="58">
        <v>0</v>
      </c>
      <c r="GJ11" s="58">
        <v>0</v>
      </c>
      <c r="GK11" s="58">
        <v>0</v>
      </c>
      <c r="GL11" s="58">
        <v>0</v>
      </c>
      <c r="GM11" s="58">
        <f t="shared" si="25"/>
        <v>0</v>
      </c>
      <c r="GN11" s="58">
        <f t="shared" si="0"/>
        <v>0</v>
      </c>
      <c r="GO11" s="58">
        <f t="shared" si="1"/>
        <v>0</v>
      </c>
      <c r="GP11" s="58">
        <f t="shared" si="2"/>
        <v>0</v>
      </c>
      <c r="GQ11" s="58">
        <f t="shared" si="3"/>
        <v>0</v>
      </c>
      <c r="GR11" s="58">
        <f t="shared" si="4"/>
        <v>0</v>
      </c>
      <c r="GS11" s="58">
        <f t="shared" si="5"/>
        <v>0</v>
      </c>
      <c r="GT11" s="58">
        <f t="shared" si="6"/>
        <v>0</v>
      </c>
      <c r="GU11" s="58">
        <f t="shared" si="7"/>
        <v>0</v>
      </c>
      <c r="GV11" s="58">
        <f t="shared" si="8"/>
        <v>0</v>
      </c>
      <c r="GW11" s="58">
        <f t="shared" si="9"/>
        <v>0</v>
      </c>
      <c r="GX11" s="58">
        <f t="shared" si="10"/>
        <v>0</v>
      </c>
      <c r="GY11" s="58">
        <f t="shared" si="11"/>
        <v>0</v>
      </c>
      <c r="GZ11" s="58">
        <f t="shared" si="12"/>
        <v>0</v>
      </c>
      <c r="HA11" s="58">
        <v>0</v>
      </c>
      <c r="HB11" s="58">
        <v>0</v>
      </c>
      <c r="HC11" s="58">
        <v>0</v>
      </c>
      <c r="HD11" s="58">
        <v>0</v>
      </c>
      <c r="HE11" s="58">
        <v>0</v>
      </c>
      <c r="HF11" s="58">
        <v>0</v>
      </c>
      <c r="HG11" s="58">
        <v>0</v>
      </c>
      <c r="HH11" s="58">
        <v>0</v>
      </c>
      <c r="HI11" s="58">
        <v>0</v>
      </c>
      <c r="HJ11" s="58">
        <v>0</v>
      </c>
      <c r="HK11" s="58">
        <v>0</v>
      </c>
      <c r="HL11" s="58">
        <v>0</v>
      </c>
      <c r="HM11" s="58">
        <v>0</v>
      </c>
      <c r="HN11" s="58">
        <v>0</v>
      </c>
      <c r="HO11" s="90">
        <f t="shared" si="26"/>
        <v>0</v>
      </c>
      <c r="HP11" s="90">
        <f t="shared" si="13"/>
        <v>0</v>
      </c>
      <c r="HQ11" s="90">
        <f t="shared" si="14"/>
        <v>0</v>
      </c>
      <c r="HR11" s="90">
        <f t="shared" si="27"/>
        <v>0</v>
      </c>
      <c r="HS11" s="90">
        <f t="shared" si="15"/>
        <v>0</v>
      </c>
      <c r="HT11" s="90">
        <f t="shared" si="16"/>
        <v>0</v>
      </c>
      <c r="HU11" s="90">
        <f t="shared" si="17"/>
        <v>0</v>
      </c>
      <c r="HV11" s="90">
        <f t="shared" si="18"/>
        <v>0</v>
      </c>
      <c r="HW11" s="90">
        <f t="shared" si="19"/>
        <v>0</v>
      </c>
      <c r="HX11" s="90">
        <f t="shared" si="20"/>
        <v>0</v>
      </c>
      <c r="HY11" s="90">
        <f t="shared" si="21"/>
        <v>0</v>
      </c>
      <c r="HZ11" s="90">
        <f t="shared" si="22"/>
        <v>0</v>
      </c>
      <c r="IA11" s="90">
        <f t="shared" si="23"/>
        <v>0</v>
      </c>
      <c r="IB11" s="90">
        <f t="shared" si="24"/>
        <v>0</v>
      </c>
      <c r="IC11" s="85">
        <f t="shared" si="28"/>
        <v>0</v>
      </c>
    </row>
    <row r="12" spans="1:237" s="91" customFormat="1" ht="38.25" x14ac:dyDescent="0.25">
      <c r="A12" s="104" t="s">
        <v>40</v>
      </c>
      <c r="B12" s="67" t="s">
        <v>41</v>
      </c>
      <c r="C12" s="78">
        <f>'прил Рус'!C12</f>
        <v>0</v>
      </c>
      <c r="D12" s="78">
        <f>'прил Рус'!D12</f>
        <v>0</v>
      </c>
      <c r="E12" s="88">
        <v>6265.6279999999997</v>
      </c>
      <c r="F12" s="88">
        <v>22806.3</v>
      </c>
      <c r="G12" s="88">
        <v>6247.22</v>
      </c>
      <c r="H12" s="88">
        <v>22739.460999999999</v>
      </c>
      <c r="I12" s="88">
        <v>0</v>
      </c>
      <c r="J12" s="88">
        <v>0</v>
      </c>
      <c r="K12" s="88">
        <v>0</v>
      </c>
      <c r="L12" s="88">
        <v>0</v>
      </c>
      <c r="M12" s="88">
        <v>6.53</v>
      </c>
      <c r="N12" s="88">
        <v>0</v>
      </c>
      <c r="O12" s="88">
        <v>11.878</v>
      </c>
      <c r="P12" s="88">
        <v>17.305</v>
      </c>
      <c r="Q12" s="88">
        <v>0</v>
      </c>
      <c r="R12" s="88">
        <v>49.533999999999999</v>
      </c>
      <c r="S12" s="44">
        <f>'прил Рус'!E12</f>
        <v>0</v>
      </c>
      <c r="T12" s="44">
        <f>'прил Рус'!F12</f>
        <v>0</v>
      </c>
      <c r="U12" s="89">
        <v>5928.198445</v>
      </c>
      <c r="V12" s="89">
        <v>21522.039989999997</v>
      </c>
      <c r="W12" s="89">
        <v>5901.3029999999999</v>
      </c>
      <c r="X12" s="89">
        <v>21421.73</v>
      </c>
      <c r="Y12" s="45">
        <v>0</v>
      </c>
      <c r="Z12" s="45">
        <v>0</v>
      </c>
      <c r="AA12" s="45">
        <v>0</v>
      </c>
      <c r="AB12" s="45">
        <v>0</v>
      </c>
      <c r="AC12" s="89">
        <v>8.9005159999999979</v>
      </c>
      <c r="AD12" s="89">
        <v>0</v>
      </c>
      <c r="AE12" s="89">
        <v>17.994928999999992</v>
      </c>
      <c r="AF12" s="89">
        <v>23.544229999999999</v>
      </c>
      <c r="AG12" s="89">
        <v>0</v>
      </c>
      <c r="AH12" s="89">
        <v>76.765759999999972</v>
      </c>
      <c r="AI12" s="45">
        <f>'прил Рус'!G12</f>
        <v>0</v>
      </c>
      <c r="AJ12" s="45">
        <f>'прил Рус'!H12</f>
        <v>0</v>
      </c>
      <c r="AK12" s="88">
        <v>5421.6829290000014</v>
      </c>
      <c r="AL12" s="88">
        <v>19680.708999999999</v>
      </c>
      <c r="AM12" s="88">
        <v>5421.6829290000014</v>
      </c>
      <c r="AN12" s="88">
        <v>19680.708999999999</v>
      </c>
      <c r="AO12" s="44">
        <v>0</v>
      </c>
      <c r="AP12" s="44">
        <v>0</v>
      </c>
      <c r="AQ12" s="44">
        <v>0</v>
      </c>
      <c r="AR12" s="44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44">
        <f>'прил Рус'!I12</f>
        <v>0</v>
      </c>
      <c r="AZ12" s="44">
        <f>'прил Рус'!J12</f>
        <v>0</v>
      </c>
      <c r="BA12" s="89">
        <v>4624.24</v>
      </c>
      <c r="BB12" s="89">
        <v>16785.991999999998</v>
      </c>
      <c r="BC12" s="89">
        <v>4624.24</v>
      </c>
      <c r="BD12" s="89">
        <v>16785.991999999998</v>
      </c>
      <c r="BE12" s="45">
        <v>0</v>
      </c>
      <c r="BF12" s="45">
        <v>0</v>
      </c>
      <c r="BG12" s="45">
        <v>0</v>
      </c>
      <c r="BH12" s="45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45">
        <f>'прил Рус'!K12</f>
        <v>0</v>
      </c>
      <c r="BP12" s="45">
        <f>'прил Рус'!L12</f>
        <v>0</v>
      </c>
      <c r="BQ12" s="58">
        <v>3507.4279999999999</v>
      </c>
      <c r="BR12" s="58">
        <v>12731.964</v>
      </c>
      <c r="BS12" s="58">
        <v>3507.4279999999999</v>
      </c>
      <c r="BT12" s="58">
        <v>12731.964</v>
      </c>
      <c r="BU12" s="58">
        <v>0</v>
      </c>
      <c r="BV12" s="58">
        <v>0</v>
      </c>
      <c r="BW12" s="58">
        <v>0</v>
      </c>
      <c r="BX12" s="58">
        <v>0</v>
      </c>
      <c r="BY12" s="58">
        <v>0</v>
      </c>
      <c r="BZ12" s="58">
        <v>0</v>
      </c>
      <c r="CA12" s="58">
        <v>0</v>
      </c>
      <c r="CB12" s="58">
        <v>0</v>
      </c>
      <c r="CC12" s="58">
        <v>0</v>
      </c>
      <c r="CD12" s="58">
        <v>0</v>
      </c>
      <c r="CE12" s="61">
        <f>'прил Рус'!M12</f>
        <v>0</v>
      </c>
      <c r="CF12" s="61">
        <f>'прил Рус'!N12</f>
        <v>0</v>
      </c>
      <c r="CG12" s="58">
        <v>3321.4760000000001</v>
      </c>
      <c r="CH12" s="58">
        <v>12056.958000000001</v>
      </c>
      <c r="CI12" s="58">
        <v>3321.4760000000001</v>
      </c>
      <c r="CJ12" s="58">
        <v>12056.958000000001</v>
      </c>
      <c r="CK12" s="58">
        <v>0</v>
      </c>
      <c r="CL12" s="58">
        <v>0</v>
      </c>
      <c r="CM12" s="58">
        <v>0</v>
      </c>
      <c r="CN12" s="58">
        <v>0</v>
      </c>
      <c r="CO12" s="58">
        <v>0</v>
      </c>
      <c r="CP12" s="58">
        <v>0</v>
      </c>
      <c r="CQ12" s="58">
        <v>0</v>
      </c>
      <c r="CR12" s="58">
        <v>0</v>
      </c>
      <c r="CS12" s="58">
        <v>0</v>
      </c>
      <c r="CT12" s="58">
        <v>0</v>
      </c>
      <c r="CU12" s="61">
        <f>'прил Рус'!O12</f>
        <v>0</v>
      </c>
      <c r="CV12" s="61">
        <f>'прил Рус'!P12</f>
        <v>0</v>
      </c>
      <c r="CW12" s="89">
        <v>3627.0549999999998</v>
      </c>
      <c r="CX12" s="89">
        <v>13855.35</v>
      </c>
      <c r="CY12" s="89">
        <v>3627.0549999999998</v>
      </c>
      <c r="CZ12" s="89">
        <v>13855.35</v>
      </c>
      <c r="DA12" s="89">
        <v>0</v>
      </c>
      <c r="DB12" s="89">
        <v>0</v>
      </c>
      <c r="DC12" s="89">
        <v>0</v>
      </c>
      <c r="DD12" s="89">
        <v>0</v>
      </c>
      <c r="DE12" s="89">
        <v>0</v>
      </c>
      <c r="DF12" s="89">
        <v>0</v>
      </c>
      <c r="DG12" s="89">
        <v>0</v>
      </c>
      <c r="DH12" s="89">
        <v>0</v>
      </c>
      <c r="DI12" s="89">
        <v>0</v>
      </c>
      <c r="DJ12" s="89">
        <v>0</v>
      </c>
      <c r="DK12" s="45">
        <f>'прил Рус'!Q12</f>
        <v>0</v>
      </c>
      <c r="DL12" s="45">
        <f>'прил Рус'!R12</f>
        <v>0</v>
      </c>
      <c r="DM12" s="58">
        <v>4588.991</v>
      </c>
      <c r="DN12" s="58">
        <v>17529.946</v>
      </c>
      <c r="DO12" s="58">
        <v>4588.991</v>
      </c>
      <c r="DP12" s="58">
        <v>17529.946</v>
      </c>
      <c r="DQ12" s="58">
        <v>0</v>
      </c>
      <c r="DR12" s="58">
        <v>0</v>
      </c>
      <c r="DS12" s="58">
        <v>0</v>
      </c>
      <c r="DT12" s="58">
        <v>0</v>
      </c>
      <c r="DU12" s="58">
        <v>0</v>
      </c>
      <c r="DV12" s="58">
        <v>0</v>
      </c>
      <c r="DW12" s="58">
        <v>0</v>
      </c>
      <c r="DX12" s="58">
        <v>0</v>
      </c>
      <c r="DY12" s="58">
        <v>0</v>
      </c>
      <c r="DZ12" s="58">
        <v>0</v>
      </c>
      <c r="EA12" s="61">
        <f>'прил Рус'!S12</f>
        <v>0</v>
      </c>
      <c r="EB12" s="61">
        <f>'прил Рус'!T12</f>
        <v>0</v>
      </c>
      <c r="EC12" s="58">
        <v>3835.2579999999998</v>
      </c>
      <c r="ED12" s="58">
        <v>14650.686</v>
      </c>
      <c r="EE12" s="58">
        <v>3835.2579999999998</v>
      </c>
      <c r="EF12" s="58">
        <v>14650.686</v>
      </c>
      <c r="EG12" s="58">
        <v>0</v>
      </c>
      <c r="EH12" s="58">
        <v>0</v>
      </c>
      <c r="EI12" s="58">
        <v>0</v>
      </c>
      <c r="EJ12" s="58">
        <v>0</v>
      </c>
      <c r="EK12" s="58">
        <v>0</v>
      </c>
      <c r="EL12" s="58">
        <v>0</v>
      </c>
      <c r="EM12" s="58">
        <v>0</v>
      </c>
      <c r="EN12" s="58">
        <v>0</v>
      </c>
      <c r="EO12" s="58">
        <v>0</v>
      </c>
      <c r="EP12" s="58">
        <v>0</v>
      </c>
      <c r="EQ12" s="61">
        <f>'прил Рус'!U12</f>
        <v>0</v>
      </c>
      <c r="ER12" s="61">
        <f>'прил Рус'!V12</f>
        <v>0</v>
      </c>
      <c r="ES12" s="58">
        <v>3592.357</v>
      </c>
      <c r="ET12" s="58">
        <v>13722.804</v>
      </c>
      <c r="EU12" s="58">
        <v>3592.357</v>
      </c>
      <c r="EV12" s="58">
        <v>13722.804</v>
      </c>
      <c r="EW12" s="58">
        <v>0</v>
      </c>
      <c r="EX12" s="58">
        <v>0</v>
      </c>
      <c r="EY12" s="58">
        <v>0</v>
      </c>
      <c r="EZ12" s="58">
        <v>0</v>
      </c>
      <c r="FA12" s="58">
        <v>0</v>
      </c>
      <c r="FB12" s="58">
        <v>0</v>
      </c>
      <c r="FC12" s="58">
        <v>0</v>
      </c>
      <c r="FD12" s="58">
        <v>0</v>
      </c>
      <c r="FE12" s="58">
        <v>0</v>
      </c>
      <c r="FF12" s="58">
        <v>0</v>
      </c>
      <c r="FG12" s="61">
        <f>'прил Рус'!W12</f>
        <v>0</v>
      </c>
      <c r="FH12" s="61">
        <f>'прил Рус'!X12</f>
        <v>0</v>
      </c>
      <c r="FI12" s="89">
        <v>5126.0910000000003</v>
      </c>
      <c r="FJ12" s="89">
        <v>19581.668000000001</v>
      </c>
      <c r="FK12" s="89">
        <v>5126.0910000000003</v>
      </c>
      <c r="FL12" s="89">
        <v>19581.668000000001</v>
      </c>
      <c r="FM12" s="89">
        <v>0</v>
      </c>
      <c r="FN12" s="89">
        <v>0</v>
      </c>
      <c r="FO12" s="89">
        <v>0</v>
      </c>
      <c r="FP12" s="89">
        <v>0</v>
      </c>
      <c r="FQ12" s="89">
        <v>0</v>
      </c>
      <c r="FR12" s="89">
        <v>0</v>
      </c>
      <c r="FS12" s="89">
        <v>0</v>
      </c>
      <c r="FT12" s="89">
        <v>0</v>
      </c>
      <c r="FU12" s="89">
        <v>0</v>
      </c>
      <c r="FV12" s="89">
        <v>0</v>
      </c>
      <c r="FW12" s="45">
        <f>'прил Рус'!Y12</f>
        <v>0</v>
      </c>
      <c r="FX12" s="45">
        <f>'прил Рус'!Z12</f>
        <v>0</v>
      </c>
      <c r="FY12" s="58">
        <v>6369.1490000000003</v>
      </c>
      <c r="FZ12" s="58">
        <v>26495.66</v>
      </c>
      <c r="GA12" s="58">
        <v>6369.1490000000003</v>
      </c>
      <c r="GB12" s="58">
        <v>26495.66</v>
      </c>
      <c r="GC12" s="58">
        <v>0</v>
      </c>
      <c r="GD12" s="58">
        <v>0</v>
      </c>
      <c r="GE12" s="58">
        <v>0</v>
      </c>
      <c r="GF12" s="58">
        <v>0</v>
      </c>
      <c r="GG12" s="58">
        <v>0</v>
      </c>
      <c r="GH12" s="58">
        <v>0</v>
      </c>
      <c r="GI12" s="58">
        <v>0</v>
      </c>
      <c r="GJ12" s="58">
        <v>0</v>
      </c>
      <c r="GK12" s="58">
        <v>0</v>
      </c>
      <c r="GL12" s="58">
        <v>0</v>
      </c>
      <c r="GM12" s="58">
        <f t="shared" si="25"/>
        <v>56207.554374000007</v>
      </c>
      <c r="GN12" s="58">
        <f t="shared" si="0"/>
        <v>211420.07698999997</v>
      </c>
      <c r="GO12" s="58">
        <f t="shared" si="1"/>
        <v>56162.250929000009</v>
      </c>
      <c r="GP12" s="58">
        <f t="shared" si="2"/>
        <v>211252.92800000001</v>
      </c>
      <c r="GQ12" s="58">
        <f t="shared" si="3"/>
        <v>0</v>
      </c>
      <c r="GR12" s="58">
        <f t="shared" si="4"/>
        <v>0</v>
      </c>
      <c r="GS12" s="58">
        <f t="shared" si="5"/>
        <v>0</v>
      </c>
      <c r="GT12" s="58">
        <f t="shared" si="6"/>
        <v>0</v>
      </c>
      <c r="GU12" s="58">
        <f t="shared" si="7"/>
        <v>15.430515999999997</v>
      </c>
      <c r="GV12" s="58">
        <f t="shared" si="8"/>
        <v>0</v>
      </c>
      <c r="GW12" s="58">
        <f t="shared" si="9"/>
        <v>29.872928999999992</v>
      </c>
      <c r="GX12" s="58">
        <f t="shared" si="10"/>
        <v>40.849229999999999</v>
      </c>
      <c r="GY12" s="58">
        <f t="shared" si="11"/>
        <v>0</v>
      </c>
      <c r="GZ12" s="58">
        <f t="shared" si="12"/>
        <v>126.29975999999996</v>
      </c>
      <c r="HA12" s="58">
        <v>0</v>
      </c>
      <c r="HB12" s="58">
        <v>0</v>
      </c>
      <c r="HC12" s="58">
        <v>0</v>
      </c>
      <c r="HD12" s="58">
        <v>0</v>
      </c>
      <c r="HE12" s="58">
        <v>0</v>
      </c>
      <c r="HF12" s="58">
        <v>0</v>
      </c>
      <c r="HG12" s="58">
        <v>0</v>
      </c>
      <c r="HH12" s="58">
        <v>0</v>
      </c>
      <c r="HI12" s="58">
        <v>0</v>
      </c>
      <c r="HJ12" s="58">
        <v>0</v>
      </c>
      <c r="HK12" s="58">
        <v>0</v>
      </c>
      <c r="HL12" s="58">
        <v>0</v>
      </c>
      <c r="HM12" s="58">
        <v>0</v>
      </c>
      <c r="HN12" s="58">
        <v>0</v>
      </c>
      <c r="HO12" s="90">
        <f t="shared" si="26"/>
        <v>56207.554374000007</v>
      </c>
      <c r="HP12" s="90">
        <f t="shared" si="13"/>
        <v>211420.07698999997</v>
      </c>
      <c r="HQ12" s="90">
        <f t="shared" si="14"/>
        <v>56162.250929000009</v>
      </c>
      <c r="HR12" s="90">
        <f t="shared" si="27"/>
        <v>211252.92800000001</v>
      </c>
      <c r="HS12" s="90">
        <f t="shared" si="15"/>
        <v>0</v>
      </c>
      <c r="HT12" s="90">
        <f t="shared" si="16"/>
        <v>0</v>
      </c>
      <c r="HU12" s="90">
        <f t="shared" si="17"/>
        <v>0</v>
      </c>
      <c r="HV12" s="90">
        <f t="shared" si="18"/>
        <v>0</v>
      </c>
      <c r="HW12" s="90">
        <f t="shared" si="19"/>
        <v>15.430515999999997</v>
      </c>
      <c r="HX12" s="90">
        <f t="shared" si="20"/>
        <v>0</v>
      </c>
      <c r="HY12" s="90">
        <f t="shared" si="21"/>
        <v>29.872928999999992</v>
      </c>
      <c r="HZ12" s="90">
        <f t="shared" si="22"/>
        <v>40.849229999999999</v>
      </c>
      <c r="IA12" s="90">
        <f t="shared" si="23"/>
        <v>0</v>
      </c>
      <c r="IB12" s="90">
        <f t="shared" si="24"/>
        <v>126.29975999999996</v>
      </c>
      <c r="IC12" s="85">
        <f t="shared" si="28"/>
        <v>5.6421491310018244E-2</v>
      </c>
    </row>
    <row r="13" spans="1:237" s="91" customFormat="1" ht="38.25" x14ac:dyDescent="0.25">
      <c r="A13" s="104" t="s">
        <v>14</v>
      </c>
      <c r="B13" s="67" t="s">
        <v>42</v>
      </c>
      <c r="C13" s="78">
        <f>'прил Рус'!C13</f>
        <v>0</v>
      </c>
      <c r="D13" s="78">
        <f>'прил Рус'!D13</f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44">
        <f>'прил Рус'!E13</f>
        <v>0</v>
      </c>
      <c r="T13" s="44">
        <f>'прил Рус'!F13</f>
        <v>0</v>
      </c>
      <c r="U13" s="89">
        <v>0</v>
      </c>
      <c r="V13" s="89">
        <v>0</v>
      </c>
      <c r="W13" s="89">
        <v>0</v>
      </c>
      <c r="X13" s="89">
        <v>0</v>
      </c>
      <c r="Y13" s="45">
        <v>0</v>
      </c>
      <c r="Z13" s="45">
        <v>0</v>
      </c>
      <c r="AA13" s="45">
        <v>0</v>
      </c>
      <c r="AB13" s="45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45">
        <f>'прил Рус'!G13</f>
        <v>0</v>
      </c>
      <c r="AJ13" s="45">
        <f>'прил Рус'!H13</f>
        <v>0</v>
      </c>
      <c r="AK13" s="88">
        <v>0</v>
      </c>
      <c r="AL13" s="88">
        <v>0</v>
      </c>
      <c r="AM13" s="88">
        <v>0</v>
      </c>
      <c r="AN13" s="88">
        <v>0</v>
      </c>
      <c r="AO13" s="44">
        <v>0</v>
      </c>
      <c r="AP13" s="44">
        <v>0</v>
      </c>
      <c r="AQ13" s="44">
        <v>0</v>
      </c>
      <c r="AR13" s="44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44">
        <f>'прил Рус'!I13</f>
        <v>0</v>
      </c>
      <c r="AZ13" s="44">
        <f>'прил Рус'!J13</f>
        <v>0</v>
      </c>
      <c r="BA13" s="89">
        <v>0</v>
      </c>
      <c r="BB13" s="89">
        <v>0</v>
      </c>
      <c r="BC13" s="89">
        <v>0</v>
      </c>
      <c r="BD13" s="89">
        <v>0</v>
      </c>
      <c r="BE13" s="45">
        <v>0</v>
      </c>
      <c r="BF13" s="45">
        <v>0</v>
      </c>
      <c r="BG13" s="45">
        <v>0</v>
      </c>
      <c r="BH13" s="45">
        <v>0</v>
      </c>
      <c r="BI13" s="89">
        <v>0</v>
      </c>
      <c r="BJ13" s="89">
        <v>0</v>
      </c>
      <c r="BK13" s="89">
        <v>0</v>
      </c>
      <c r="BL13" s="89">
        <v>0</v>
      </c>
      <c r="BM13" s="89">
        <v>0</v>
      </c>
      <c r="BN13" s="89">
        <v>0</v>
      </c>
      <c r="BO13" s="45">
        <f>'прил Рус'!K13</f>
        <v>0</v>
      </c>
      <c r="BP13" s="45">
        <f>'прил Рус'!L13</f>
        <v>0</v>
      </c>
      <c r="BQ13" s="58">
        <v>0</v>
      </c>
      <c r="BR13" s="58">
        <v>0</v>
      </c>
      <c r="BS13" s="58">
        <v>0</v>
      </c>
      <c r="BT13" s="58">
        <v>0</v>
      </c>
      <c r="BU13" s="58">
        <v>0</v>
      </c>
      <c r="BV13" s="58">
        <v>0</v>
      </c>
      <c r="BW13" s="58">
        <v>0</v>
      </c>
      <c r="BX13" s="58">
        <v>0</v>
      </c>
      <c r="BY13" s="58">
        <v>0</v>
      </c>
      <c r="BZ13" s="58">
        <v>0</v>
      </c>
      <c r="CA13" s="58">
        <v>0</v>
      </c>
      <c r="CB13" s="58">
        <v>0</v>
      </c>
      <c r="CC13" s="58">
        <v>0</v>
      </c>
      <c r="CD13" s="58">
        <v>0</v>
      </c>
      <c r="CE13" s="61">
        <f>'прил Рус'!M13</f>
        <v>0</v>
      </c>
      <c r="CF13" s="61">
        <f>'прил Рус'!N13</f>
        <v>0</v>
      </c>
      <c r="CG13" s="58">
        <v>0</v>
      </c>
      <c r="CH13" s="58">
        <v>0</v>
      </c>
      <c r="CI13" s="58">
        <v>0</v>
      </c>
      <c r="CJ13" s="58">
        <v>0</v>
      </c>
      <c r="CK13" s="58">
        <v>0</v>
      </c>
      <c r="CL13" s="58">
        <v>0</v>
      </c>
      <c r="CM13" s="58">
        <v>0</v>
      </c>
      <c r="CN13" s="58">
        <v>0</v>
      </c>
      <c r="CO13" s="58">
        <v>0</v>
      </c>
      <c r="CP13" s="58">
        <v>0</v>
      </c>
      <c r="CQ13" s="58">
        <v>0</v>
      </c>
      <c r="CR13" s="58">
        <v>0</v>
      </c>
      <c r="CS13" s="58">
        <v>0</v>
      </c>
      <c r="CT13" s="58">
        <v>0</v>
      </c>
      <c r="CU13" s="61">
        <f>'прил Рус'!O13</f>
        <v>0</v>
      </c>
      <c r="CV13" s="61">
        <f>'прил Рус'!P13</f>
        <v>0</v>
      </c>
      <c r="CW13" s="89">
        <v>0</v>
      </c>
      <c r="CX13" s="89">
        <v>0</v>
      </c>
      <c r="CY13" s="89">
        <v>0</v>
      </c>
      <c r="CZ13" s="89">
        <v>0</v>
      </c>
      <c r="DA13" s="89">
        <v>0</v>
      </c>
      <c r="DB13" s="89">
        <v>0</v>
      </c>
      <c r="DC13" s="89">
        <v>0</v>
      </c>
      <c r="DD13" s="89">
        <v>0</v>
      </c>
      <c r="DE13" s="89">
        <v>0</v>
      </c>
      <c r="DF13" s="89">
        <v>0</v>
      </c>
      <c r="DG13" s="89">
        <v>0</v>
      </c>
      <c r="DH13" s="89">
        <v>0</v>
      </c>
      <c r="DI13" s="89">
        <v>0</v>
      </c>
      <c r="DJ13" s="89">
        <v>0</v>
      </c>
      <c r="DK13" s="45">
        <f>'прил Рус'!Q13</f>
        <v>0</v>
      </c>
      <c r="DL13" s="45">
        <f>'прил Рус'!R13</f>
        <v>0</v>
      </c>
      <c r="DM13" s="58">
        <v>0</v>
      </c>
      <c r="DN13" s="58">
        <v>0</v>
      </c>
      <c r="DO13" s="58">
        <v>0</v>
      </c>
      <c r="DP13" s="58">
        <v>0</v>
      </c>
      <c r="DQ13" s="58">
        <v>0</v>
      </c>
      <c r="DR13" s="58">
        <v>0</v>
      </c>
      <c r="DS13" s="58">
        <v>0</v>
      </c>
      <c r="DT13" s="58">
        <v>0</v>
      </c>
      <c r="DU13" s="58">
        <v>0</v>
      </c>
      <c r="DV13" s="58">
        <v>0</v>
      </c>
      <c r="DW13" s="58">
        <v>0</v>
      </c>
      <c r="DX13" s="58">
        <v>0</v>
      </c>
      <c r="DY13" s="58">
        <v>0</v>
      </c>
      <c r="DZ13" s="58">
        <v>0</v>
      </c>
      <c r="EA13" s="61">
        <f>'прил Рус'!S13</f>
        <v>0</v>
      </c>
      <c r="EB13" s="61">
        <f>'прил Рус'!T13</f>
        <v>0</v>
      </c>
      <c r="EC13" s="58">
        <v>0</v>
      </c>
      <c r="ED13" s="58">
        <v>0</v>
      </c>
      <c r="EE13" s="58">
        <v>0</v>
      </c>
      <c r="EF13" s="58">
        <v>0</v>
      </c>
      <c r="EG13" s="58">
        <v>0</v>
      </c>
      <c r="EH13" s="58">
        <v>0</v>
      </c>
      <c r="EI13" s="58">
        <v>0</v>
      </c>
      <c r="EJ13" s="58">
        <v>0</v>
      </c>
      <c r="EK13" s="58">
        <v>0</v>
      </c>
      <c r="EL13" s="58">
        <v>0</v>
      </c>
      <c r="EM13" s="58">
        <v>0</v>
      </c>
      <c r="EN13" s="58">
        <v>0</v>
      </c>
      <c r="EO13" s="58">
        <v>0</v>
      </c>
      <c r="EP13" s="58">
        <v>0</v>
      </c>
      <c r="EQ13" s="61">
        <f>'прил Рус'!U13</f>
        <v>0</v>
      </c>
      <c r="ER13" s="61">
        <f>'прил Рус'!V13</f>
        <v>0</v>
      </c>
      <c r="ES13" s="58">
        <v>0</v>
      </c>
      <c r="ET13" s="58">
        <v>0</v>
      </c>
      <c r="EU13" s="58">
        <v>0</v>
      </c>
      <c r="EV13" s="58">
        <v>0</v>
      </c>
      <c r="EW13" s="58">
        <v>0</v>
      </c>
      <c r="EX13" s="58">
        <v>0</v>
      </c>
      <c r="EY13" s="58">
        <v>0</v>
      </c>
      <c r="EZ13" s="58">
        <v>0</v>
      </c>
      <c r="FA13" s="58">
        <v>0</v>
      </c>
      <c r="FB13" s="58">
        <v>0</v>
      </c>
      <c r="FC13" s="58">
        <v>0</v>
      </c>
      <c r="FD13" s="58">
        <v>0</v>
      </c>
      <c r="FE13" s="58">
        <v>0</v>
      </c>
      <c r="FF13" s="58">
        <v>0</v>
      </c>
      <c r="FG13" s="61">
        <f>'прил Рус'!W13</f>
        <v>0</v>
      </c>
      <c r="FH13" s="61">
        <f>'прил Рус'!X13</f>
        <v>0</v>
      </c>
      <c r="FI13" s="89">
        <v>0</v>
      </c>
      <c r="FJ13" s="89">
        <v>0</v>
      </c>
      <c r="FK13" s="89">
        <v>0</v>
      </c>
      <c r="FL13" s="89">
        <v>0</v>
      </c>
      <c r="FM13" s="89">
        <v>0</v>
      </c>
      <c r="FN13" s="89">
        <v>0</v>
      </c>
      <c r="FO13" s="89">
        <v>0</v>
      </c>
      <c r="FP13" s="89">
        <v>0</v>
      </c>
      <c r="FQ13" s="89">
        <v>0</v>
      </c>
      <c r="FR13" s="89">
        <v>0</v>
      </c>
      <c r="FS13" s="89">
        <v>0</v>
      </c>
      <c r="FT13" s="89">
        <v>0</v>
      </c>
      <c r="FU13" s="89">
        <v>0</v>
      </c>
      <c r="FV13" s="89">
        <v>0</v>
      </c>
      <c r="FW13" s="45">
        <f>'прил Рус'!Y13</f>
        <v>0</v>
      </c>
      <c r="FX13" s="45">
        <f>'прил Рус'!Z13</f>
        <v>0</v>
      </c>
      <c r="FY13" s="58">
        <v>0</v>
      </c>
      <c r="FZ13" s="58">
        <v>0</v>
      </c>
      <c r="GA13" s="58">
        <v>0</v>
      </c>
      <c r="GB13" s="58">
        <v>0</v>
      </c>
      <c r="GC13" s="58">
        <v>0</v>
      </c>
      <c r="GD13" s="58">
        <v>0</v>
      </c>
      <c r="GE13" s="58">
        <v>0</v>
      </c>
      <c r="GF13" s="58">
        <v>0</v>
      </c>
      <c r="GG13" s="58">
        <v>0</v>
      </c>
      <c r="GH13" s="58">
        <v>0</v>
      </c>
      <c r="GI13" s="58">
        <v>0</v>
      </c>
      <c r="GJ13" s="58">
        <v>0</v>
      </c>
      <c r="GK13" s="58">
        <v>0</v>
      </c>
      <c r="GL13" s="58">
        <v>0</v>
      </c>
      <c r="GM13" s="58">
        <f t="shared" si="25"/>
        <v>0</v>
      </c>
      <c r="GN13" s="58">
        <f t="shared" si="0"/>
        <v>0</v>
      </c>
      <c r="GO13" s="58">
        <f t="shared" si="1"/>
        <v>0</v>
      </c>
      <c r="GP13" s="58">
        <f t="shared" si="2"/>
        <v>0</v>
      </c>
      <c r="GQ13" s="58">
        <f t="shared" si="3"/>
        <v>0</v>
      </c>
      <c r="GR13" s="58">
        <f t="shared" si="4"/>
        <v>0</v>
      </c>
      <c r="GS13" s="58">
        <f t="shared" si="5"/>
        <v>0</v>
      </c>
      <c r="GT13" s="58">
        <f t="shared" si="6"/>
        <v>0</v>
      </c>
      <c r="GU13" s="58">
        <f t="shared" si="7"/>
        <v>0</v>
      </c>
      <c r="GV13" s="58">
        <f t="shared" si="8"/>
        <v>0</v>
      </c>
      <c r="GW13" s="58">
        <f t="shared" si="9"/>
        <v>0</v>
      </c>
      <c r="GX13" s="58">
        <f t="shared" si="10"/>
        <v>0</v>
      </c>
      <c r="GY13" s="58">
        <f t="shared" si="11"/>
        <v>0</v>
      </c>
      <c r="GZ13" s="58">
        <f t="shared" si="12"/>
        <v>0</v>
      </c>
      <c r="HA13" s="58">
        <v>0</v>
      </c>
      <c r="HB13" s="58">
        <v>0</v>
      </c>
      <c r="HC13" s="58">
        <v>0</v>
      </c>
      <c r="HD13" s="58">
        <v>0</v>
      </c>
      <c r="HE13" s="58">
        <v>0</v>
      </c>
      <c r="HF13" s="58">
        <v>0</v>
      </c>
      <c r="HG13" s="58">
        <v>0</v>
      </c>
      <c r="HH13" s="58">
        <v>0</v>
      </c>
      <c r="HI13" s="58">
        <v>0</v>
      </c>
      <c r="HJ13" s="58">
        <v>0</v>
      </c>
      <c r="HK13" s="58">
        <v>0</v>
      </c>
      <c r="HL13" s="58">
        <v>0</v>
      </c>
      <c r="HM13" s="58">
        <v>0</v>
      </c>
      <c r="HN13" s="58">
        <v>0</v>
      </c>
      <c r="HO13" s="90">
        <f t="shared" si="26"/>
        <v>0</v>
      </c>
      <c r="HP13" s="90">
        <f t="shared" si="13"/>
        <v>0</v>
      </c>
      <c r="HQ13" s="90">
        <f t="shared" si="14"/>
        <v>0</v>
      </c>
      <c r="HR13" s="90">
        <f t="shared" si="27"/>
        <v>0</v>
      </c>
      <c r="HS13" s="90">
        <f t="shared" si="15"/>
        <v>0</v>
      </c>
      <c r="HT13" s="90">
        <f t="shared" si="16"/>
        <v>0</v>
      </c>
      <c r="HU13" s="90">
        <f t="shared" si="17"/>
        <v>0</v>
      </c>
      <c r="HV13" s="90">
        <f t="shared" si="18"/>
        <v>0</v>
      </c>
      <c r="HW13" s="90">
        <f t="shared" si="19"/>
        <v>0</v>
      </c>
      <c r="HX13" s="90">
        <f t="shared" si="20"/>
        <v>0</v>
      </c>
      <c r="HY13" s="90">
        <f t="shared" si="21"/>
        <v>0</v>
      </c>
      <c r="HZ13" s="90">
        <f t="shared" si="22"/>
        <v>0</v>
      </c>
      <c r="IA13" s="90">
        <f t="shared" si="23"/>
        <v>0</v>
      </c>
      <c r="IB13" s="90">
        <f t="shared" si="24"/>
        <v>0</v>
      </c>
      <c r="IC13" s="85">
        <f t="shared" si="28"/>
        <v>0</v>
      </c>
    </row>
    <row r="14" spans="1:237" s="91" customFormat="1" ht="25.5" x14ac:dyDescent="0.25">
      <c r="A14" s="104" t="s">
        <v>43</v>
      </c>
      <c r="B14" s="67" t="s">
        <v>44</v>
      </c>
      <c r="C14" s="78">
        <f>'прил Рус'!C14</f>
        <v>0</v>
      </c>
      <c r="D14" s="78">
        <f>'прил Рус'!D14</f>
        <v>0</v>
      </c>
      <c r="E14" s="88">
        <v>33333.743999999999</v>
      </c>
      <c r="F14" s="88">
        <v>121136.003</v>
      </c>
      <c r="G14" s="88">
        <v>33324.678</v>
      </c>
      <c r="H14" s="88">
        <v>121103.235</v>
      </c>
      <c r="I14" s="88">
        <v>0</v>
      </c>
      <c r="J14" s="88">
        <v>0</v>
      </c>
      <c r="K14" s="88">
        <v>0</v>
      </c>
      <c r="L14" s="88">
        <v>0</v>
      </c>
      <c r="M14" s="88">
        <v>3.2290000000000001</v>
      </c>
      <c r="N14" s="88">
        <v>0.50600000000000001</v>
      </c>
      <c r="O14" s="88">
        <v>5.3310000000000004</v>
      </c>
      <c r="P14" s="88">
        <v>8.5570000000000004</v>
      </c>
      <c r="Q14" s="88">
        <v>2.3780000000000001</v>
      </c>
      <c r="R14" s="88">
        <v>21.832999999999998</v>
      </c>
      <c r="S14" s="44">
        <f>'прил Рус'!E14</f>
        <v>0</v>
      </c>
      <c r="T14" s="44">
        <f>'прил Рус'!F14</f>
        <v>0</v>
      </c>
      <c r="U14" s="89">
        <v>33793.053063000123</v>
      </c>
      <c r="V14" s="89">
        <v>122667.74012000002</v>
      </c>
      <c r="W14" s="89">
        <v>33783.462824000118</v>
      </c>
      <c r="X14" s="89">
        <v>122633.97100000001</v>
      </c>
      <c r="Y14" s="45">
        <v>0</v>
      </c>
      <c r="Z14" s="45">
        <v>0</v>
      </c>
      <c r="AA14" s="45">
        <v>0</v>
      </c>
      <c r="AB14" s="45">
        <v>0</v>
      </c>
      <c r="AC14" s="89">
        <v>4.0060469999999997</v>
      </c>
      <c r="AD14" s="89">
        <v>0.39100000000000001</v>
      </c>
      <c r="AE14" s="89">
        <v>5.1931919999999998</v>
      </c>
      <c r="AF14" s="89">
        <v>10.616019999999999</v>
      </c>
      <c r="AG14" s="89">
        <v>1.8377000000000001</v>
      </c>
      <c r="AH14" s="89">
        <v>21.315399999999997</v>
      </c>
      <c r="AI14" s="45">
        <f>'прил Рус'!G14</f>
        <v>0</v>
      </c>
      <c r="AJ14" s="45">
        <f>'прил Рус'!H14</f>
        <v>0</v>
      </c>
      <c r="AK14" s="88">
        <v>29199.277999999998</v>
      </c>
      <c r="AL14" s="88">
        <v>105988.314</v>
      </c>
      <c r="AM14" s="88">
        <v>29170.458999999999</v>
      </c>
      <c r="AN14" s="88">
        <v>105888.76700000001</v>
      </c>
      <c r="AO14" s="44">
        <v>0</v>
      </c>
      <c r="AP14" s="44">
        <v>0</v>
      </c>
      <c r="AQ14" s="44">
        <v>0</v>
      </c>
      <c r="AR14" s="44">
        <v>0</v>
      </c>
      <c r="AS14" s="88">
        <v>10.428000000000001</v>
      </c>
      <c r="AT14" s="88">
        <v>0.57099999999999995</v>
      </c>
      <c r="AU14" s="88">
        <v>17.82</v>
      </c>
      <c r="AV14" s="88">
        <v>28.677</v>
      </c>
      <c r="AW14" s="88">
        <v>2.798</v>
      </c>
      <c r="AX14" s="88">
        <v>68.072000000000003</v>
      </c>
      <c r="AY14" s="44">
        <f>'прил Рус'!I14</f>
        <v>0</v>
      </c>
      <c r="AZ14" s="44">
        <f>'прил Рус'!J14</f>
        <v>0</v>
      </c>
      <c r="BA14" s="89">
        <v>29109.537</v>
      </c>
      <c r="BB14" s="89">
        <v>105664.88799999999</v>
      </c>
      <c r="BC14" s="89">
        <v>29090.339</v>
      </c>
      <c r="BD14" s="89">
        <v>105597.93</v>
      </c>
      <c r="BE14" s="45">
        <v>0</v>
      </c>
      <c r="BF14" s="45">
        <v>0</v>
      </c>
      <c r="BG14" s="45">
        <v>0</v>
      </c>
      <c r="BH14" s="45">
        <v>0</v>
      </c>
      <c r="BI14" s="89">
        <v>5.9610000000000003</v>
      </c>
      <c r="BJ14" s="89">
        <v>0</v>
      </c>
      <c r="BK14" s="89">
        <v>13.237</v>
      </c>
      <c r="BL14" s="89">
        <v>16.393000000000001</v>
      </c>
      <c r="BM14" s="89">
        <v>0</v>
      </c>
      <c r="BN14" s="89">
        <v>50.564999999999998</v>
      </c>
      <c r="BO14" s="45">
        <f>'прил Рус'!K14</f>
        <v>0</v>
      </c>
      <c r="BP14" s="45">
        <f>'прил Рус'!L14</f>
        <v>0</v>
      </c>
      <c r="BQ14" s="58">
        <v>25124.053</v>
      </c>
      <c r="BR14" s="58">
        <v>91198.274999999994</v>
      </c>
      <c r="BS14" s="58">
        <v>25104.177</v>
      </c>
      <c r="BT14" s="58">
        <v>91128.161999999997</v>
      </c>
      <c r="BU14" s="58">
        <v>0</v>
      </c>
      <c r="BV14" s="58">
        <v>0</v>
      </c>
      <c r="BW14" s="58">
        <v>0</v>
      </c>
      <c r="BX14" s="58">
        <v>0</v>
      </c>
      <c r="BY14" s="58">
        <v>5.968</v>
      </c>
      <c r="BZ14" s="58">
        <v>0.53</v>
      </c>
      <c r="CA14" s="58">
        <v>13.378</v>
      </c>
      <c r="CB14" s="58">
        <v>16.411999999999999</v>
      </c>
      <c r="CC14" s="58">
        <v>2.597</v>
      </c>
      <c r="CD14" s="58">
        <v>51.103999999999999</v>
      </c>
      <c r="CE14" s="61">
        <f>'прил Рус'!M14</f>
        <v>0</v>
      </c>
      <c r="CF14" s="61">
        <f>'прил Рус'!N14</f>
        <v>0</v>
      </c>
      <c r="CG14" s="58">
        <v>24921.481</v>
      </c>
      <c r="CH14" s="58">
        <v>90462.001999999993</v>
      </c>
      <c r="CI14" s="58">
        <v>24907.144</v>
      </c>
      <c r="CJ14" s="58">
        <v>90412.933000000005</v>
      </c>
      <c r="CK14" s="58">
        <v>0</v>
      </c>
      <c r="CL14" s="58">
        <v>0</v>
      </c>
      <c r="CM14" s="58">
        <v>0</v>
      </c>
      <c r="CN14" s="58">
        <v>0</v>
      </c>
      <c r="CO14" s="58">
        <v>5.4340000000000002</v>
      </c>
      <c r="CP14" s="58">
        <v>0.108</v>
      </c>
      <c r="CQ14" s="58">
        <v>8.7949999999999999</v>
      </c>
      <c r="CR14" s="58">
        <v>14.943</v>
      </c>
      <c r="CS14" s="58">
        <v>0.52900000000000003</v>
      </c>
      <c r="CT14" s="58">
        <v>33.597000000000001</v>
      </c>
      <c r="CU14" s="61">
        <f>'прил Рус'!O14</f>
        <v>0</v>
      </c>
      <c r="CV14" s="61">
        <f>'прил Рус'!P14</f>
        <v>0</v>
      </c>
      <c r="CW14" s="89">
        <v>26853.749000000003</v>
      </c>
      <c r="CX14" s="89">
        <v>102581.371</v>
      </c>
      <c r="CY14" s="89">
        <v>26853.34</v>
      </c>
      <c r="CZ14" s="89">
        <v>102579.746</v>
      </c>
      <c r="DA14" s="89">
        <v>0</v>
      </c>
      <c r="DB14" s="89">
        <v>0</v>
      </c>
      <c r="DC14" s="89">
        <v>0</v>
      </c>
      <c r="DD14" s="89">
        <v>0</v>
      </c>
      <c r="DE14" s="89">
        <v>9.1999999999999998E-2</v>
      </c>
      <c r="DF14" s="89">
        <v>0.14899999999999999</v>
      </c>
      <c r="DG14" s="89">
        <v>0.16800000000000001</v>
      </c>
      <c r="DH14" s="89">
        <v>0.253</v>
      </c>
      <c r="DI14" s="89">
        <v>0.73</v>
      </c>
      <c r="DJ14" s="89">
        <v>0.64200000000000002</v>
      </c>
      <c r="DK14" s="45">
        <f>'прил Рус'!Q14</f>
        <v>0</v>
      </c>
      <c r="DL14" s="45">
        <f>'прил Рус'!R14</f>
        <v>0</v>
      </c>
      <c r="DM14" s="58">
        <v>28917.639999999996</v>
      </c>
      <c r="DN14" s="58">
        <v>110465.414</v>
      </c>
      <c r="DO14" s="58">
        <v>28917.317999999999</v>
      </c>
      <c r="DP14" s="58">
        <v>110464.141</v>
      </c>
      <c r="DQ14" s="58">
        <v>0</v>
      </c>
      <c r="DR14" s="58">
        <v>0</v>
      </c>
      <c r="DS14" s="58">
        <v>0</v>
      </c>
      <c r="DT14" s="58">
        <v>0</v>
      </c>
      <c r="DU14" s="58">
        <v>8.1000000000000003E-2</v>
      </c>
      <c r="DV14" s="58">
        <v>0.12</v>
      </c>
      <c r="DW14" s="58">
        <v>0.121</v>
      </c>
      <c r="DX14" s="58">
        <v>0.223</v>
      </c>
      <c r="DY14" s="58">
        <v>0.58799999999999997</v>
      </c>
      <c r="DZ14" s="58">
        <v>0.46200000000000002</v>
      </c>
      <c r="EA14" s="61">
        <f>'прил Рус'!S14</f>
        <v>0</v>
      </c>
      <c r="EB14" s="61">
        <f>'прил Рус'!T14</f>
        <v>0</v>
      </c>
      <c r="EC14" s="58">
        <v>27982.433999999997</v>
      </c>
      <c r="ED14" s="58">
        <v>106892.928</v>
      </c>
      <c r="EE14" s="58">
        <v>27982.123</v>
      </c>
      <c r="EF14" s="58">
        <v>106891.697</v>
      </c>
      <c r="EG14" s="58">
        <v>0</v>
      </c>
      <c r="EH14" s="58">
        <v>0</v>
      </c>
      <c r="EI14" s="58">
        <v>0</v>
      </c>
      <c r="EJ14" s="58">
        <v>0</v>
      </c>
      <c r="EK14" s="58">
        <v>6.6000000000000003E-2</v>
      </c>
      <c r="EL14" s="58">
        <v>0.104</v>
      </c>
      <c r="EM14" s="58">
        <v>0.14099999999999999</v>
      </c>
      <c r="EN14" s="58">
        <v>0.182</v>
      </c>
      <c r="EO14" s="58">
        <v>0.51</v>
      </c>
      <c r="EP14" s="58">
        <v>0.53900000000000003</v>
      </c>
      <c r="EQ14" s="61">
        <f>'прил Рус'!U14</f>
        <v>0</v>
      </c>
      <c r="ER14" s="61">
        <f>'прил Рус'!V14</f>
        <v>0</v>
      </c>
      <c r="ES14" s="58">
        <v>25066.310999999998</v>
      </c>
      <c r="ET14" s="58">
        <v>95753.205000000002</v>
      </c>
      <c r="EU14" s="58">
        <v>25065.797999999999</v>
      </c>
      <c r="EV14" s="58">
        <v>95751.337</v>
      </c>
      <c r="EW14" s="58">
        <v>0</v>
      </c>
      <c r="EX14" s="58">
        <v>0</v>
      </c>
      <c r="EY14" s="58">
        <v>0</v>
      </c>
      <c r="EZ14" s="58">
        <v>0</v>
      </c>
      <c r="FA14" s="58">
        <v>0.22800000000000001</v>
      </c>
      <c r="FB14" s="58">
        <v>0.14099999999999999</v>
      </c>
      <c r="FC14" s="58">
        <v>0.14399999999999999</v>
      </c>
      <c r="FD14" s="58">
        <v>0.627</v>
      </c>
      <c r="FE14" s="58">
        <v>0.69099999999999995</v>
      </c>
      <c r="FF14" s="58">
        <v>0.55000000000000004</v>
      </c>
      <c r="FG14" s="61">
        <f>'прил Рус'!W14</f>
        <v>0</v>
      </c>
      <c r="FH14" s="61">
        <f>'прил Рус'!X14</f>
        <v>0</v>
      </c>
      <c r="FI14" s="89">
        <v>29852.014000000003</v>
      </c>
      <c r="FJ14" s="89">
        <v>114034.58200000001</v>
      </c>
      <c r="FK14" s="89">
        <v>29851.486000000001</v>
      </c>
      <c r="FL14" s="89">
        <v>114032.663</v>
      </c>
      <c r="FM14" s="89">
        <v>0</v>
      </c>
      <c r="FN14" s="89">
        <v>0</v>
      </c>
      <c r="FO14" s="89">
        <v>0</v>
      </c>
      <c r="FP14" s="89">
        <v>0</v>
      </c>
      <c r="FQ14" s="89">
        <v>0.186</v>
      </c>
      <c r="FR14" s="89">
        <v>9.2999999999999999E-2</v>
      </c>
      <c r="FS14" s="89">
        <v>0.249</v>
      </c>
      <c r="FT14" s="89">
        <v>0.51100000000000001</v>
      </c>
      <c r="FU14" s="89">
        <v>0.45600000000000002</v>
      </c>
      <c r="FV14" s="89">
        <v>0.95199999999999996</v>
      </c>
      <c r="FW14" s="45">
        <f>'прил Рус'!Y14</f>
        <v>0</v>
      </c>
      <c r="FX14" s="45">
        <f>'прил Рус'!Z14</f>
        <v>0</v>
      </c>
      <c r="FY14" s="58">
        <v>33541.089000000007</v>
      </c>
      <c r="FZ14" s="58">
        <v>139532.09299999999</v>
      </c>
      <c r="GA14" s="58">
        <v>33505.455999999998</v>
      </c>
      <c r="GB14" s="58">
        <v>139382.712</v>
      </c>
      <c r="GC14" s="58">
        <v>10.249000000000001</v>
      </c>
      <c r="GD14" s="58">
        <v>23.678000000000001</v>
      </c>
      <c r="GE14" s="58">
        <v>30.952000000000002</v>
      </c>
      <c r="GF14" s="58">
        <v>111.28700000000001</v>
      </c>
      <c r="GG14" s="58">
        <v>0.46300000000000002</v>
      </c>
      <c r="GH14" s="58">
        <v>0.47799999999999998</v>
      </c>
      <c r="GI14" s="58">
        <v>0.76500000000000001</v>
      </c>
      <c r="GJ14" s="58">
        <v>1.3979999999999999</v>
      </c>
      <c r="GK14" s="58">
        <v>2.5619999999999998</v>
      </c>
      <c r="GL14" s="58">
        <v>3.1819999999999999</v>
      </c>
      <c r="GM14" s="58">
        <f t="shared" si="25"/>
        <v>347694.38306300016</v>
      </c>
      <c r="GN14" s="58">
        <f t="shared" si="0"/>
        <v>1306376.8151200002</v>
      </c>
      <c r="GO14" s="58">
        <f t="shared" si="1"/>
        <v>347555.78082400007</v>
      </c>
      <c r="GP14" s="58">
        <f t="shared" si="2"/>
        <v>1305867.294</v>
      </c>
      <c r="GQ14" s="58">
        <f t="shared" si="3"/>
        <v>10.249000000000001</v>
      </c>
      <c r="GR14" s="58">
        <f t="shared" si="4"/>
        <v>23.678000000000001</v>
      </c>
      <c r="GS14" s="58">
        <f t="shared" si="5"/>
        <v>30.952000000000002</v>
      </c>
      <c r="GT14" s="58">
        <f t="shared" si="6"/>
        <v>111.28700000000001</v>
      </c>
      <c r="GU14" s="58">
        <f t="shared" si="7"/>
        <v>36.142046999999998</v>
      </c>
      <c r="GV14" s="58">
        <f t="shared" si="8"/>
        <v>3.1909999999999998</v>
      </c>
      <c r="GW14" s="58">
        <f t="shared" si="9"/>
        <v>65.342191999999997</v>
      </c>
      <c r="GX14" s="58">
        <f t="shared" si="10"/>
        <v>98.792019999999994</v>
      </c>
      <c r="GY14" s="58">
        <f t="shared" si="11"/>
        <v>15.676699999999999</v>
      </c>
      <c r="GZ14" s="58">
        <f t="shared" si="12"/>
        <v>252.81339999999997</v>
      </c>
      <c r="HA14" s="58">
        <v>978.58977000000004</v>
      </c>
      <c r="HB14" s="58">
        <v>4297.3139000000001</v>
      </c>
      <c r="HC14" s="58">
        <v>978.58977000000004</v>
      </c>
      <c r="HD14" s="58">
        <v>4297.3139000000001</v>
      </c>
      <c r="HE14" s="58">
        <v>0</v>
      </c>
      <c r="HF14" s="58">
        <v>0</v>
      </c>
      <c r="HG14" s="58">
        <v>0</v>
      </c>
      <c r="HH14" s="58">
        <v>0</v>
      </c>
      <c r="HI14" s="58">
        <v>0</v>
      </c>
      <c r="HJ14" s="58">
        <v>0</v>
      </c>
      <c r="HK14" s="58">
        <v>0</v>
      </c>
      <c r="HL14" s="58">
        <v>0</v>
      </c>
      <c r="HM14" s="58">
        <v>0</v>
      </c>
      <c r="HN14" s="58">
        <v>0</v>
      </c>
      <c r="HO14" s="90">
        <f t="shared" si="26"/>
        <v>348672.97283300018</v>
      </c>
      <c r="HP14" s="90">
        <f t="shared" si="13"/>
        <v>1310674.1290200001</v>
      </c>
      <c r="HQ14" s="90">
        <f t="shared" si="14"/>
        <v>348534.37059400009</v>
      </c>
      <c r="HR14" s="90">
        <f t="shared" si="27"/>
        <v>1310164.6078999999</v>
      </c>
      <c r="HS14" s="90">
        <f t="shared" si="15"/>
        <v>10.249000000000001</v>
      </c>
      <c r="HT14" s="90">
        <f t="shared" si="16"/>
        <v>23.678000000000001</v>
      </c>
      <c r="HU14" s="90">
        <f t="shared" si="17"/>
        <v>30.952000000000002</v>
      </c>
      <c r="HV14" s="90">
        <f t="shared" si="18"/>
        <v>111.28700000000001</v>
      </c>
      <c r="HW14" s="90">
        <f t="shared" si="19"/>
        <v>36.142046999999998</v>
      </c>
      <c r="HX14" s="90">
        <f t="shared" si="20"/>
        <v>3.1909999999999998</v>
      </c>
      <c r="HY14" s="90">
        <f t="shared" si="21"/>
        <v>65.342191999999997</v>
      </c>
      <c r="HZ14" s="90">
        <f t="shared" si="22"/>
        <v>98.792019999999994</v>
      </c>
      <c r="IA14" s="90">
        <f t="shared" si="23"/>
        <v>15.676699999999999</v>
      </c>
      <c r="IB14" s="90">
        <f t="shared" si="24"/>
        <v>252.81339999999997</v>
      </c>
      <c r="IC14" s="85">
        <f t="shared" si="28"/>
        <v>0.35000009030521612</v>
      </c>
    </row>
    <row r="15" spans="1:237" s="87" customFormat="1" ht="15" x14ac:dyDescent="0.25">
      <c r="A15" s="103" t="s">
        <v>45</v>
      </c>
      <c r="B15" s="66" t="s">
        <v>46</v>
      </c>
      <c r="C15" s="78">
        <f>'прил Рус'!C15</f>
        <v>651.45699999999999</v>
      </c>
      <c r="D15" s="78">
        <f>'прил Рус'!D15</f>
        <v>3381.0618399999998</v>
      </c>
      <c r="E15" s="83">
        <v>8677.0690000000013</v>
      </c>
      <c r="F15" s="83">
        <v>41646.957999999991</v>
      </c>
      <c r="G15" s="83">
        <v>8677.0690000000013</v>
      </c>
      <c r="H15" s="83">
        <v>41646.957999999991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44">
        <f>'прил Рус'!E15</f>
        <v>595.09</v>
      </c>
      <c r="T15" s="44">
        <f>'прил Рус'!F15</f>
        <v>3088.5171</v>
      </c>
      <c r="U15" s="84">
        <v>8481.5709999999999</v>
      </c>
      <c r="V15" s="84">
        <v>41453.315000000002</v>
      </c>
      <c r="W15" s="84">
        <v>8481.5709999999999</v>
      </c>
      <c r="X15" s="84">
        <v>41453.315000000002</v>
      </c>
      <c r="Y15" s="45">
        <v>0</v>
      </c>
      <c r="Z15" s="45">
        <v>0</v>
      </c>
      <c r="AA15" s="45">
        <v>0</v>
      </c>
      <c r="AB15" s="45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45">
        <f>'прил Рус'!G15</f>
        <v>526.96900000000005</v>
      </c>
      <c r="AJ15" s="45">
        <f>'прил Рус'!H15</f>
        <v>2734.9691200000002</v>
      </c>
      <c r="AK15" s="83">
        <v>7283.8360000000002</v>
      </c>
      <c r="AL15" s="83">
        <v>35279.353999999999</v>
      </c>
      <c r="AM15" s="83">
        <v>7283.8360000000002</v>
      </c>
      <c r="AN15" s="83">
        <v>35279.353999999999</v>
      </c>
      <c r="AO15" s="44">
        <v>0</v>
      </c>
      <c r="AP15" s="44">
        <v>0</v>
      </c>
      <c r="AQ15" s="44">
        <v>0</v>
      </c>
      <c r="AR15" s="44">
        <v>0</v>
      </c>
      <c r="AS15" s="84">
        <v>0</v>
      </c>
      <c r="AT15" s="84">
        <v>0</v>
      </c>
      <c r="AU15" s="84">
        <v>0</v>
      </c>
      <c r="AV15" s="84">
        <v>0</v>
      </c>
      <c r="AW15" s="84">
        <v>0</v>
      </c>
      <c r="AX15" s="84">
        <v>0</v>
      </c>
      <c r="AY15" s="44">
        <f>'прил Рус'!I15</f>
        <v>467.75700000000001</v>
      </c>
      <c r="AZ15" s="44">
        <f>'прил Рус'!J15</f>
        <v>2427.6588400000001</v>
      </c>
      <c r="BA15" s="84">
        <v>7185.2849999999999</v>
      </c>
      <c r="BB15" s="84">
        <v>34738.672000000006</v>
      </c>
      <c r="BC15" s="84">
        <v>7185.2849999999999</v>
      </c>
      <c r="BD15" s="84">
        <v>34738.672000000006</v>
      </c>
      <c r="BE15" s="45">
        <v>0</v>
      </c>
      <c r="BF15" s="45">
        <v>0</v>
      </c>
      <c r="BG15" s="45">
        <v>0</v>
      </c>
      <c r="BH15" s="45">
        <v>0</v>
      </c>
      <c r="BI15" s="84">
        <v>0</v>
      </c>
      <c r="BJ15" s="84">
        <v>0</v>
      </c>
      <c r="BK15" s="84">
        <v>0</v>
      </c>
      <c r="BL15" s="84">
        <v>0</v>
      </c>
      <c r="BM15" s="84">
        <v>0</v>
      </c>
      <c r="BN15" s="84">
        <v>0</v>
      </c>
      <c r="BO15" s="45">
        <f>'прил Рус'!K15</f>
        <v>521.346</v>
      </c>
      <c r="BP15" s="45">
        <f>'прил Рус'!L15</f>
        <v>2705.7857400000003</v>
      </c>
      <c r="BQ15" s="85">
        <v>7796.5360000000001</v>
      </c>
      <c r="BR15" s="85">
        <v>38400.153000000006</v>
      </c>
      <c r="BS15" s="85">
        <v>7796.5360000000001</v>
      </c>
      <c r="BT15" s="85">
        <v>38400.153000000006</v>
      </c>
      <c r="BU15" s="85">
        <v>0</v>
      </c>
      <c r="BV15" s="85">
        <v>0</v>
      </c>
      <c r="BW15" s="85">
        <v>0</v>
      </c>
      <c r="BX15" s="85">
        <v>0</v>
      </c>
      <c r="BY15" s="85">
        <v>0</v>
      </c>
      <c r="BZ15" s="85">
        <v>0</v>
      </c>
      <c r="CA15" s="85">
        <v>0</v>
      </c>
      <c r="CB15" s="85">
        <v>0</v>
      </c>
      <c r="CC15" s="85">
        <v>0</v>
      </c>
      <c r="CD15" s="85">
        <v>0</v>
      </c>
      <c r="CE15" s="61">
        <f>'прил Рус'!M15</f>
        <v>651.45699999999999</v>
      </c>
      <c r="CF15" s="61">
        <f>'прил Рус'!N15</f>
        <v>3381.0618399999998</v>
      </c>
      <c r="CG15" s="85">
        <v>9086.8259999999991</v>
      </c>
      <c r="CH15" s="85">
        <v>44542.545000000006</v>
      </c>
      <c r="CI15" s="85">
        <v>9086.8259999999991</v>
      </c>
      <c r="CJ15" s="85">
        <v>44542.545000000006</v>
      </c>
      <c r="CK15" s="85">
        <v>0</v>
      </c>
      <c r="CL15" s="85">
        <v>0</v>
      </c>
      <c r="CM15" s="85">
        <v>0</v>
      </c>
      <c r="CN15" s="85">
        <v>0</v>
      </c>
      <c r="CO15" s="85">
        <v>0</v>
      </c>
      <c r="CP15" s="85">
        <v>0</v>
      </c>
      <c r="CQ15" s="85">
        <v>0</v>
      </c>
      <c r="CR15" s="85">
        <v>0</v>
      </c>
      <c r="CS15" s="85">
        <v>0</v>
      </c>
      <c r="CT15" s="85">
        <v>0</v>
      </c>
      <c r="CU15" s="61">
        <f>'прил Рус'!O15</f>
        <v>657.89400000000001</v>
      </c>
      <c r="CV15" s="61">
        <f>'прил Рус'!P15</f>
        <v>3585.5219999999999</v>
      </c>
      <c r="CW15" s="84">
        <v>10788.287</v>
      </c>
      <c r="CX15" s="84">
        <v>55519.132000000005</v>
      </c>
      <c r="CY15" s="84">
        <v>10788.287</v>
      </c>
      <c r="CZ15" s="84">
        <v>55519.132000000005</v>
      </c>
      <c r="DA15" s="84">
        <v>0</v>
      </c>
      <c r="DB15" s="84">
        <v>0</v>
      </c>
      <c r="DC15" s="84">
        <v>0</v>
      </c>
      <c r="DD15" s="84">
        <v>0</v>
      </c>
      <c r="DE15" s="84">
        <v>0</v>
      </c>
      <c r="DF15" s="84">
        <v>0</v>
      </c>
      <c r="DG15" s="84">
        <v>0</v>
      </c>
      <c r="DH15" s="84">
        <v>0</v>
      </c>
      <c r="DI15" s="84">
        <v>0</v>
      </c>
      <c r="DJ15" s="84">
        <v>0</v>
      </c>
      <c r="DK15" s="45">
        <f>'прил Рус'!Q15</f>
        <v>810.03099999999995</v>
      </c>
      <c r="DL15" s="45">
        <f>'прил Рус'!R15</f>
        <v>4414.6689500000002</v>
      </c>
      <c r="DM15" s="85">
        <v>14668.485000000002</v>
      </c>
      <c r="DN15" s="85">
        <v>76970.849000000002</v>
      </c>
      <c r="DO15" s="85">
        <v>14668.485000000002</v>
      </c>
      <c r="DP15" s="85">
        <v>76970.849000000002</v>
      </c>
      <c r="DQ15" s="85">
        <v>0</v>
      </c>
      <c r="DR15" s="85">
        <v>0</v>
      </c>
      <c r="DS15" s="85">
        <v>0</v>
      </c>
      <c r="DT15" s="85">
        <v>0</v>
      </c>
      <c r="DU15" s="85">
        <v>0</v>
      </c>
      <c r="DV15" s="85">
        <v>0</v>
      </c>
      <c r="DW15" s="85">
        <v>0</v>
      </c>
      <c r="DX15" s="85">
        <v>0</v>
      </c>
      <c r="DY15" s="85">
        <v>0</v>
      </c>
      <c r="DZ15" s="85">
        <v>0</v>
      </c>
      <c r="EA15" s="61">
        <f>'прил Рус'!S15</f>
        <v>505.68799999999999</v>
      </c>
      <c r="EB15" s="61">
        <f>'прил Рус'!T15</f>
        <v>2755.9996000000001</v>
      </c>
      <c r="EC15" s="85">
        <v>9152.1329999999998</v>
      </c>
      <c r="ED15" s="85">
        <v>46072.692999999999</v>
      </c>
      <c r="EE15" s="85">
        <v>9152.1329999999998</v>
      </c>
      <c r="EF15" s="85">
        <v>46072.692999999999</v>
      </c>
      <c r="EG15" s="85">
        <v>0</v>
      </c>
      <c r="EH15" s="85">
        <v>0</v>
      </c>
      <c r="EI15" s="85">
        <v>0</v>
      </c>
      <c r="EJ15" s="85">
        <v>0</v>
      </c>
      <c r="EK15" s="85">
        <v>0</v>
      </c>
      <c r="EL15" s="85">
        <v>0</v>
      </c>
      <c r="EM15" s="85">
        <v>0</v>
      </c>
      <c r="EN15" s="85">
        <v>0</v>
      </c>
      <c r="EO15" s="85">
        <v>0</v>
      </c>
      <c r="EP15" s="85">
        <v>0</v>
      </c>
      <c r="EQ15" s="61">
        <f>'прил Рус'!U15</f>
        <v>546.78599999999994</v>
      </c>
      <c r="ER15" s="61">
        <f>'прил Рус'!V15</f>
        <v>2979.9837000000002</v>
      </c>
      <c r="ES15" s="85">
        <v>7068.433</v>
      </c>
      <c r="ET15" s="85">
        <v>36423.130000000005</v>
      </c>
      <c r="EU15" s="85">
        <v>7068.433</v>
      </c>
      <c r="EV15" s="85">
        <v>36423.130000000005</v>
      </c>
      <c r="EW15" s="85">
        <v>0</v>
      </c>
      <c r="EX15" s="85">
        <v>0</v>
      </c>
      <c r="EY15" s="85">
        <v>0</v>
      </c>
      <c r="EZ15" s="85">
        <v>0</v>
      </c>
      <c r="FA15" s="85">
        <v>0</v>
      </c>
      <c r="FB15" s="85">
        <v>0</v>
      </c>
      <c r="FC15" s="85">
        <v>0</v>
      </c>
      <c r="FD15" s="85">
        <v>0</v>
      </c>
      <c r="FE15" s="85">
        <v>0</v>
      </c>
      <c r="FF15" s="85">
        <v>0</v>
      </c>
      <c r="FG15" s="61">
        <f>'прил Рус'!W15</f>
        <v>541.25599999999997</v>
      </c>
      <c r="FH15" s="61">
        <f>'прил Рус'!X15</f>
        <v>2949.8452000000002</v>
      </c>
      <c r="FI15" s="84">
        <v>9078.7789999999986</v>
      </c>
      <c r="FJ15" s="84">
        <v>46058.514999999999</v>
      </c>
      <c r="FK15" s="84">
        <v>9078.7789999999986</v>
      </c>
      <c r="FL15" s="84">
        <v>46058.514999999999</v>
      </c>
      <c r="FM15" s="84">
        <v>0</v>
      </c>
      <c r="FN15" s="84">
        <v>0</v>
      </c>
      <c r="FO15" s="84">
        <v>0</v>
      </c>
      <c r="FP15" s="84">
        <v>0</v>
      </c>
      <c r="FQ15" s="84">
        <v>0</v>
      </c>
      <c r="FR15" s="84">
        <v>0</v>
      </c>
      <c r="FS15" s="84">
        <v>0</v>
      </c>
      <c r="FT15" s="84">
        <v>0</v>
      </c>
      <c r="FU15" s="84">
        <v>0</v>
      </c>
      <c r="FV15" s="84">
        <v>0</v>
      </c>
      <c r="FW15" s="45">
        <f>'прил Рус'!Y15</f>
        <v>999.01599999999996</v>
      </c>
      <c r="FX15" s="45">
        <f>'прил Рус'!Z15</f>
        <v>5688.2697300000009</v>
      </c>
      <c r="FY15" s="85">
        <v>8937.5029999999988</v>
      </c>
      <c r="FZ15" s="85">
        <v>49823.466999999997</v>
      </c>
      <c r="GA15" s="85">
        <v>8937.5029999999988</v>
      </c>
      <c r="GB15" s="85">
        <v>49823.466999999997</v>
      </c>
      <c r="GC15" s="85">
        <v>0</v>
      </c>
      <c r="GD15" s="85">
        <v>0</v>
      </c>
      <c r="GE15" s="85">
        <v>0</v>
      </c>
      <c r="GF15" s="85">
        <v>0</v>
      </c>
      <c r="GG15" s="85">
        <v>0</v>
      </c>
      <c r="GH15" s="85">
        <v>0</v>
      </c>
      <c r="GI15" s="85">
        <v>0</v>
      </c>
      <c r="GJ15" s="85">
        <v>0</v>
      </c>
      <c r="GK15" s="85">
        <v>0</v>
      </c>
      <c r="GL15" s="85">
        <v>0</v>
      </c>
      <c r="GM15" s="85">
        <f t="shared" si="25"/>
        <v>108204.74299999999</v>
      </c>
      <c r="GN15" s="85">
        <f t="shared" si="0"/>
        <v>546928.78299999994</v>
      </c>
      <c r="GO15" s="85">
        <f t="shared" si="1"/>
        <v>108204.74299999999</v>
      </c>
      <c r="GP15" s="85">
        <f t="shared" si="2"/>
        <v>546928.78299999994</v>
      </c>
      <c r="GQ15" s="85">
        <f t="shared" si="3"/>
        <v>0</v>
      </c>
      <c r="GR15" s="85">
        <f t="shared" si="4"/>
        <v>0</v>
      </c>
      <c r="GS15" s="85">
        <f t="shared" si="5"/>
        <v>0</v>
      </c>
      <c r="GT15" s="85">
        <f t="shared" si="6"/>
        <v>0</v>
      </c>
      <c r="GU15" s="85">
        <f t="shared" si="7"/>
        <v>0</v>
      </c>
      <c r="GV15" s="85">
        <f t="shared" si="8"/>
        <v>0</v>
      </c>
      <c r="GW15" s="85">
        <f t="shared" si="9"/>
        <v>0</v>
      </c>
      <c r="GX15" s="85">
        <f t="shared" si="10"/>
        <v>0</v>
      </c>
      <c r="GY15" s="85">
        <f t="shared" si="11"/>
        <v>0</v>
      </c>
      <c r="GZ15" s="85">
        <f t="shared" si="12"/>
        <v>0</v>
      </c>
      <c r="HA15" s="85">
        <v>664.52800000000002</v>
      </c>
      <c r="HB15" s="85">
        <v>4130.9467999999997</v>
      </c>
      <c r="HC15" s="85">
        <v>664.52800000000002</v>
      </c>
      <c r="HD15" s="85">
        <v>4130.9467999999997</v>
      </c>
      <c r="HE15" s="85">
        <v>0</v>
      </c>
      <c r="HF15" s="85">
        <v>0</v>
      </c>
      <c r="HG15" s="85">
        <v>0</v>
      </c>
      <c r="HH15" s="85">
        <v>0</v>
      </c>
      <c r="HI15" s="85">
        <v>0</v>
      </c>
      <c r="HJ15" s="85">
        <v>0</v>
      </c>
      <c r="HK15" s="85">
        <v>0</v>
      </c>
      <c r="HL15" s="85">
        <v>0</v>
      </c>
      <c r="HM15" s="85">
        <v>0</v>
      </c>
      <c r="HN15" s="85">
        <v>0</v>
      </c>
      <c r="HO15" s="86">
        <f t="shared" si="26"/>
        <v>108869.27099999999</v>
      </c>
      <c r="HP15" s="86">
        <f t="shared" si="13"/>
        <v>551059.72979999997</v>
      </c>
      <c r="HQ15" s="86">
        <f t="shared" si="14"/>
        <v>108869.27099999999</v>
      </c>
      <c r="HR15" s="86">
        <f t="shared" si="27"/>
        <v>551059.72979999997</v>
      </c>
      <c r="HS15" s="86">
        <f t="shared" si="15"/>
        <v>0</v>
      </c>
      <c r="HT15" s="86">
        <f t="shared" si="16"/>
        <v>0</v>
      </c>
      <c r="HU15" s="86">
        <f t="shared" si="17"/>
        <v>0</v>
      </c>
      <c r="HV15" s="86">
        <f t="shared" si="18"/>
        <v>0</v>
      </c>
      <c r="HW15" s="86">
        <f t="shared" si="19"/>
        <v>0</v>
      </c>
      <c r="HX15" s="86">
        <f t="shared" si="20"/>
        <v>0</v>
      </c>
      <c r="HY15" s="86">
        <f t="shared" si="21"/>
        <v>0</v>
      </c>
      <c r="HZ15" s="86">
        <f t="shared" si="22"/>
        <v>0</v>
      </c>
      <c r="IA15" s="86">
        <f t="shared" si="23"/>
        <v>0</v>
      </c>
      <c r="IB15" s="86">
        <f t="shared" si="24"/>
        <v>0</v>
      </c>
      <c r="IC15" s="85">
        <f t="shared" si="28"/>
        <v>0.10928364872064056</v>
      </c>
    </row>
    <row r="16" spans="1:237" s="96" customFormat="1" ht="15" x14ac:dyDescent="0.25">
      <c r="A16" s="105" t="s">
        <v>47</v>
      </c>
      <c r="B16" s="68" t="s">
        <v>48</v>
      </c>
      <c r="C16" s="78">
        <f>'прил Рус'!C16</f>
        <v>0</v>
      </c>
      <c r="D16" s="78">
        <f>'прил Рус'!D16</f>
        <v>0</v>
      </c>
      <c r="E16" s="92">
        <v>6501.902</v>
      </c>
      <c r="F16" s="92">
        <v>30358.348999999998</v>
      </c>
      <c r="G16" s="92">
        <v>6501.902</v>
      </c>
      <c r="H16" s="92">
        <v>30358.348999999998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44">
        <f>'прил Рус'!E16</f>
        <v>0</v>
      </c>
      <c r="T16" s="44">
        <f>'прил Рус'!F16</f>
        <v>0</v>
      </c>
      <c r="U16" s="93">
        <v>6691.7300000000005</v>
      </c>
      <c r="V16" s="93">
        <v>32164.039000000001</v>
      </c>
      <c r="W16" s="93">
        <v>6691.7300000000005</v>
      </c>
      <c r="X16" s="93">
        <v>32164.039000000001</v>
      </c>
      <c r="Y16" s="45">
        <v>0</v>
      </c>
      <c r="Z16" s="45">
        <v>0</v>
      </c>
      <c r="AA16" s="45">
        <v>0</v>
      </c>
      <c r="AB16" s="45">
        <v>0</v>
      </c>
      <c r="AC16" s="93">
        <v>0</v>
      </c>
      <c r="AD16" s="93">
        <v>0</v>
      </c>
      <c r="AE16" s="93">
        <v>0</v>
      </c>
      <c r="AF16" s="93">
        <v>0</v>
      </c>
      <c r="AG16" s="93">
        <v>0</v>
      </c>
      <c r="AH16" s="93">
        <v>0</v>
      </c>
      <c r="AI16" s="45">
        <f>'прил Рус'!G16</f>
        <v>0</v>
      </c>
      <c r="AJ16" s="45">
        <f>'прил Рус'!H16</f>
        <v>0</v>
      </c>
      <c r="AK16" s="92">
        <v>5497.076</v>
      </c>
      <c r="AL16" s="92">
        <v>26006.07</v>
      </c>
      <c r="AM16" s="92">
        <v>5497.076</v>
      </c>
      <c r="AN16" s="92">
        <v>26006.07</v>
      </c>
      <c r="AO16" s="44">
        <v>0</v>
      </c>
      <c r="AP16" s="44">
        <v>0</v>
      </c>
      <c r="AQ16" s="44">
        <v>0</v>
      </c>
      <c r="AR16" s="44">
        <v>0</v>
      </c>
      <c r="AS16" s="93">
        <v>0</v>
      </c>
      <c r="AT16" s="93">
        <v>0</v>
      </c>
      <c r="AU16" s="93">
        <v>0</v>
      </c>
      <c r="AV16" s="93">
        <v>0</v>
      </c>
      <c r="AW16" s="93">
        <v>0</v>
      </c>
      <c r="AX16" s="93">
        <v>0</v>
      </c>
      <c r="AY16" s="44">
        <f>'прил Рус'!I16</f>
        <v>0</v>
      </c>
      <c r="AZ16" s="44">
        <f>'прил Рус'!J16</f>
        <v>0</v>
      </c>
      <c r="BA16" s="93">
        <v>5711.875</v>
      </c>
      <c r="BB16" s="93">
        <v>27091.671999999999</v>
      </c>
      <c r="BC16" s="93">
        <v>5711.875</v>
      </c>
      <c r="BD16" s="93">
        <v>27091.671999999999</v>
      </c>
      <c r="BE16" s="45">
        <v>0</v>
      </c>
      <c r="BF16" s="45">
        <v>0</v>
      </c>
      <c r="BG16" s="45">
        <v>0</v>
      </c>
      <c r="BH16" s="45">
        <v>0</v>
      </c>
      <c r="BI16" s="93">
        <v>0</v>
      </c>
      <c r="BJ16" s="93">
        <v>0</v>
      </c>
      <c r="BK16" s="93">
        <v>0</v>
      </c>
      <c r="BL16" s="93">
        <v>0</v>
      </c>
      <c r="BM16" s="93">
        <v>0</v>
      </c>
      <c r="BN16" s="93">
        <v>0</v>
      </c>
      <c r="BO16" s="45">
        <f>'прил Рус'!K16</f>
        <v>0</v>
      </c>
      <c r="BP16" s="45">
        <f>'прил Рус'!L16</f>
        <v>0</v>
      </c>
      <c r="BQ16" s="94">
        <v>6094.3809999999994</v>
      </c>
      <c r="BR16" s="94">
        <v>29565.968000000001</v>
      </c>
      <c r="BS16" s="94">
        <v>6094.3809999999994</v>
      </c>
      <c r="BT16" s="94">
        <v>29565.968000000001</v>
      </c>
      <c r="BU16" s="94">
        <v>0</v>
      </c>
      <c r="BV16" s="94">
        <v>0</v>
      </c>
      <c r="BW16" s="94">
        <v>0</v>
      </c>
      <c r="BX16" s="94">
        <v>0</v>
      </c>
      <c r="BY16" s="94">
        <v>0</v>
      </c>
      <c r="BZ16" s="94">
        <v>0</v>
      </c>
      <c r="CA16" s="94">
        <v>0</v>
      </c>
      <c r="CB16" s="94">
        <v>0</v>
      </c>
      <c r="CC16" s="94">
        <v>0</v>
      </c>
      <c r="CD16" s="94">
        <v>0</v>
      </c>
      <c r="CE16" s="61">
        <f>'прил Рус'!M16</f>
        <v>0</v>
      </c>
      <c r="CF16" s="61">
        <f>'прил Рус'!N16</f>
        <v>0</v>
      </c>
      <c r="CG16" s="94">
        <v>7038.5999999999995</v>
      </c>
      <c r="CH16" s="94">
        <v>33912.252</v>
      </c>
      <c r="CI16" s="94">
        <v>7038.5999999999995</v>
      </c>
      <c r="CJ16" s="94">
        <v>33912.252</v>
      </c>
      <c r="CK16" s="94">
        <v>0</v>
      </c>
      <c r="CL16" s="94">
        <v>0</v>
      </c>
      <c r="CM16" s="94">
        <v>0</v>
      </c>
      <c r="CN16" s="94">
        <v>0</v>
      </c>
      <c r="CO16" s="94">
        <v>0</v>
      </c>
      <c r="CP16" s="94">
        <v>0</v>
      </c>
      <c r="CQ16" s="94">
        <v>0</v>
      </c>
      <c r="CR16" s="94">
        <v>0</v>
      </c>
      <c r="CS16" s="94">
        <v>0</v>
      </c>
      <c r="CT16" s="94">
        <v>0</v>
      </c>
      <c r="CU16" s="61">
        <f>'прил Рус'!O16</f>
        <v>0</v>
      </c>
      <c r="CV16" s="61">
        <f>'прил Рус'!P16</f>
        <v>0</v>
      </c>
      <c r="CW16" s="93">
        <v>8679.4259999999995</v>
      </c>
      <c r="CX16" s="93">
        <v>44025.838000000003</v>
      </c>
      <c r="CY16" s="93">
        <v>8679.4259999999995</v>
      </c>
      <c r="CZ16" s="93">
        <v>44025.838000000003</v>
      </c>
      <c r="DA16" s="93">
        <v>0</v>
      </c>
      <c r="DB16" s="93">
        <v>0</v>
      </c>
      <c r="DC16" s="93">
        <v>0</v>
      </c>
      <c r="DD16" s="93">
        <v>0</v>
      </c>
      <c r="DE16" s="93">
        <v>0</v>
      </c>
      <c r="DF16" s="93">
        <v>0</v>
      </c>
      <c r="DG16" s="93">
        <v>0</v>
      </c>
      <c r="DH16" s="93">
        <v>0</v>
      </c>
      <c r="DI16" s="93">
        <v>0</v>
      </c>
      <c r="DJ16" s="93">
        <v>0</v>
      </c>
      <c r="DK16" s="45">
        <f>'прил Рус'!Q16</f>
        <v>0</v>
      </c>
      <c r="DL16" s="45">
        <f>'прил Рус'!R16</f>
        <v>0</v>
      </c>
      <c r="DM16" s="94">
        <v>12331.768</v>
      </c>
      <c r="DN16" s="94">
        <v>64235.74</v>
      </c>
      <c r="DO16" s="94">
        <v>12331.768</v>
      </c>
      <c r="DP16" s="94">
        <v>64235.74</v>
      </c>
      <c r="DQ16" s="94">
        <v>0</v>
      </c>
      <c r="DR16" s="94">
        <v>0</v>
      </c>
      <c r="DS16" s="94">
        <v>0</v>
      </c>
      <c r="DT16" s="94">
        <v>0</v>
      </c>
      <c r="DU16" s="94">
        <v>0</v>
      </c>
      <c r="DV16" s="94">
        <v>0</v>
      </c>
      <c r="DW16" s="94">
        <v>0</v>
      </c>
      <c r="DX16" s="94">
        <v>0</v>
      </c>
      <c r="DY16" s="94">
        <v>0</v>
      </c>
      <c r="DZ16" s="94">
        <v>0</v>
      </c>
      <c r="EA16" s="61">
        <f>'прил Рус'!S16</f>
        <v>0</v>
      </c>
      <c r="EB16" s="61">
        <f>'прил Рус'!T16</f>
        <v>0</v>
      </c>
      <c r="EC16" s="94">
        <v>7415.21</v>
      </c>
      <c r="ED16" s="94">
        <v>36606.462</v>
      </c>
      <c r="EE16" s="94">
        <v>7415.21</v>
      </c>
      <c r="EF16" s="94">
        <v>36606.462</v>
      </c>
      <c r="EG16" s="94">
        <v>0</v>
      </c>
      <c r="EH16" s="94">
        <v>0</v>
      </c>
      <c r="EI16" s="94">
        <v>0</v>
      </c>
      <c r="EJ16" s="94">
        <v>0</v>
      </c>
      <c r="EK16" s="94">
        <v>0</v>
      </c>
      <c r="EL16" s="94">
        <v>0</v>
      </c>
      <c r="EM16" s="94">
        <v>0</v>
      </c>
      <c r="EN16" s="94">
        <v>0</v>
      </c>
      <c r="EO16" s="94">
        <v>0</v>
      </c>
      <c r="EP16" s="94">
        <v>0</v>
      </c>
      <c r="EQ16" s="61">
        <f>'прил Рус'!U16</f>
        <v>0</v>
      </c>
      <c r="ER16" s="61">
        <f>'прил Рус'!V16</f>
        <v>0</v>
      </c>
      <c r="ES16" s="94">
        <v>5427.2139999999999</v>
      </c>
      <c r="ET16" s="94">
        <v>27478.487000000001</v>
      </c>
      <c r="EU16" s="94">
        <v>5427.2139999999999</v>
      </c>
      <c r="EV16" s="94">
        <v>27478.487000000001</v>
      </c>
      <c r="EW16" s="94">
        <v>0</v>
      </c>
      <c r="EX16" s="94">
        <v>0</v>
      </c>
      <c r="EY16" s="94">
        <v>0</v>
      </c>
      <c r="EZ16" s="94">
        <v>0</v>
      </c>
      <c r="FA16" s="94">
        <v>0</v>
      </c>
      <c r="FB16" s="94">
        <v>0</v>
      </c>
      <c r="FC16" s="94">
        <v>0</v>
      </c>
      <c r="FD16" s="94">
        <v>0</v>
      </c>
      <c r="FE16" s="94">
        <v>0</v>
      </c>
      <c r="FF16" s="94">
        <v>0</v>
      </c>
      <c r="FG16" s="61">
        <f>'прил Рус'!W16</f>
        <v>0</v>
      </c>
      <c r="FH16" s="61">
        <f>'прил Рус'!X16</f>
        <v>0</v>
      </c>
      <c r="FI16" s="93">
        <v>7317.3159999999998</v>
      </c>
      <c r="FJ16" s="93">
        <v>36458.54</v>
      </c>
      <c r="FK16" s="93">
        <v>7317.3159999999998</v>
      </c>
      <c r="FL16" s="93">
        <v>36458.54</v>
      </c>
      <c r="FM16" s="93">
        <v>0</v>
      </c>
      <c r="FN16" s="93">
        <v>0</v>
      </c>
      <c r="FO16" s="93">
        <v>0</v>
      </c>
      <c r="FP16" s="93">
        <v>0</v>
      </c>
      <c r="FQ16" s="93">
        <v>0</v>
      </c>
      <c r="FR16" s="93">
        <v>0</v>
      </c>
      <c r="FS16" s="93">
        <v>0</v>
      </c>
      <c r="FT16" s="93">
        <v>0</v>
      </c>
      <c r="FU16" s="93">
        <v>0</v>
      </c>
      <c r="FV16" s="93">
        <v>0</v>
      </c>
      <c r="FW16" s="45">
        <f>'прил Рус'!Y16</f>
        <v>0</v>
      </c>
      <c r="FX16" s="45">
        <f>'прил Рус'!Z16</f>
        <v>0</v>
      </c>
      <c r="FY16" s="94">
        <v>6782.12</v>
      </c>
      <c r="FZ16" s="94">
        <v>37020.49</v>
      </c>
      <c r="GA16" s="94">
        <v>6782.12</v>
      </c>
      <c r="GB16" s="94">
        <v>37020.49</v>
      </c>
      <c r="GC16" s="94">
        <v>0</v>
      </c>
      <c r="GD16" s="94">
        <v>0</v>
      </c>
      <c r="GE16" s="94">
        <v>0</v>
      </c>
      <c r="GF16" s="94">
        <v>0</v>
      </c>
      <c r="GG16" s="94">
        <v>0</v>
      </c>
      <c r="GH16" s="94">
        <v>0</v>
      </c>
      <c r="GI16" s="94">
        <v>0</v>
      </c>
      <c r="GJ16" s="94">
        <v>0</v>
      </c>
      <c r="GK16" s="94">
        <v>0</v>
      </c>
      <c r="GL16" s="94">
        <v>0</v>
      </c>
      <c r="GM16" s="94">
        <f t="shared" si="25"/>
        <v>85488.618000000002</v>
      </c>
      <c r="GN16" s="94">
        <f t="shared" si="0"/>
        <v>424923.90699999995</v>
      </c>
      <c r="GO16" s="94">
        <f t="shared" si="1"/>
        <v>85488.618000000002</v>
      </c>
      <c r="GP16" s="94">
        <f t="shared" si="2"/>
        <v>424923.90699999995</v>
      </c>
      <c r="GQ16" s="94">
        <f t="shared" si="3"/>
        <v>0</v>
      </c>
      <c r="GR16" s="94">
        <f t="shared" si="4"/>
        <v>0</v>
      </c>
      <c r="GS16" s="94">
        <f t="shared" si="5"/>
        <v>0</v>
      </c>
      <c r="GT16" s="94">
        <f t="shared" si="6"/>
        <v>0</v>
      </c>
      <c r="GU16" s="94">
        <f t="shared" si="7"/>
        <v>0</v>
      </c>
      <c r="GV16" s="94">
        <f t="shared" si="8"/>
        <v>0</v>
      </c>
      <c r="GW16" s="94">
        <f t="shared" si="9"/>
        <v>0</v>
      </c>
      <c r="GX16" s="94">
        <f t="shared" si="10"/>
        <v>0</v>
      </c>
      <c r="GY16" s="94">
        <f t="shared" si="11"/>
        <v>0</v>
      </c>
      <c r="GZ16" s="94">
        <f t="shared" si="12"/>
        <v>0</v>
      </c>
      <c r="HA16" s="94">
        <v>124.31100000000001</v>
      </c>
      <c r="HB16" s="94">
        <v>763.17649999999981</v>
      </c>
      <c r="HC16" s="94">
        <v>124.31100000000001</v>
      </c>
      <c r="HD16" s="94">
        <v>763.17649999999981</v>
      </c>
      <c r="HE16" s="94">
        <v>0</v>
      </c>
      <c r="HF16" s="94">
        <v>0</v>
      </c>
      <c r="HG16" s="94">
        <v>0</v>
      </c>
      <c r="HH16" s="94">
        <v>0</v>
      </c>
      <c r="HI16" s="94">
        <v>0</v>
      </c>
      <c r="HJ16" s="94">
        <v>0</v>
      </c>
      <c r="HK16" s="94">
        <v>0</v>
      </c>
      <c r="HL16" s="94">
        <v>0</v>
      </c>
      <c r="HM16" s="94">
        <v>0</v>
      </c>
      <c r="HN16" s="94">
        <v>0</v>
      </c>
      <c r="HO16" s="95">
        <f t="shared" si="26"/>
        <v>85612.929000000004</v>
      </c>
      <c r="HP16" s="95">
        <f t="shared" si="13"/>
        <v>425687.08349999995</v>
      </c>
      <c r="HQ16" s="95">
        <f t="shared" si="14"/>
        <v>85612.929000000004</v>
      </c>
      <c r="HR16" s="95">
        <f t="shared" si="27"/>
        <v>425687.08349999995</v>
      </c>
      <c r="HS16" s="95">
        <f t="shared" si="15"/>
        <v>0</v>
      </c>
      <c r="HT16" s="95">
        <f t="shared" si="16"/>
        <v>0</v>
      </c>
      <c r="HU16" s="95">
        <f t="shared" si="17"/>
        <v>0</v>
      </c>
      <c r="HV16" s="95">
        <f t="shared" si="18"/>
        <v>0</v>
      </c>
      <c r="HW16" s="95">
        <f t="shared" si="19"/>
        <v>0</v>
      </c>
      <c r="HX16" s="95">
        <f t="shared" si="20"/>
        <v>0</v>
      </c>
      <c r="HY16" s="95">
        <f t="shared" si="21"/>
        <v>0</v>
      </c>
      <c r="HZ16" s="95">
        <f t="shared" si="22"/>
        <v>0</v>
      </c>
      <c r="IA16" s="95">
        <f t="shared" si="23"/>
        <v>0</v>
      </c>
      <c r="IB16" s="95">
        <f t="shared" si="24"/>
        <v>0</v>
      </c>
      <c r="IC16" s="85">
        <f t="shared" si="28"/>
        <v>8.5938788538238151E-2</v>
      </c>
    </row>
    <row r="17" spans="1:237" s="96" customFormat="1" ht="15" x14ac:dyDescent="0.25">
      <c r="A17" s="105" t="s">
        <v>49</v>
      </c>
      <c r="B17" s="68" t="s">
        <v>50</v>
      </c>
      <c r="C17" s="78">
        <f>'прил Рус'!C17</f>
        <v>0</v>
      </c>
      <c r="D17" s="78">
        <f>'прил Рус'!D17</f>
        <v>0</v>
      </c>
      <c r="E17" s="92">
        <v>1343.037</v>
      </c>
      <c r="F17" s="92">
        <v>6969.8580000000002</v>
      </c>
      <c r="G17" s="92">
        <v>1343.037</v>
      </c>
      <c r="H17" s="92">
        <v>6969.8580000000002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44">
        <f>'прил Рус'!E17</f>
        <v>0</v>
      </c>
      <c r="T17" s="44">
        <f>'прил Рус'!F17</f>
        <v>0</v>
      </c>
      <c r="U17" s="93">
        <v>1059.691</v>
      </c>
      <c r="V17" s="93">
        <v>5499.7969999999996</v>
      </c>
      <c r="W17" s="93">
        <v>1059.691</v>
      </c>
      <c r="X17" s="93">
        <v>5499.7969999999996</v>
      </c>
      <c r="Y17" s="45">
        <v>0</v>
      </c>
      <c r="Z17" s="45">
        <v>0</v>
      </c>
      <c r="AA17" s="45">
        <v>0</v>
      </c>
      <c r="AB17" s="45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45">
        <f>'прил Рус'!G17</f>
        <v>0</v>
      </c>
      <c r="AJ17" s="45">
        <f>'прил Рус'!H17</f>
        <v>0</v>
      </c>
      <c r="AK17" s="92">
        <v>1062.644</v>
      </c>
      <c r="AL17" s="92">
        <v>5515.1220000000003</v>
      </c>
      <c r="AM17" s="92">
        <v>1062.644</v>
      </c>
      <c r="AN17" s="92">
        <v>5515.1220000000003</v>
      </c>
      <c r="AO17" s="44">
        <v>0</v>
      </c>
      <c r="AP17" s="44">
        <v>0</v>
      </c>
      <c r="AQ17" s="44">
        <v>0</v>
      </c>
      <c r="AR17" s="44">
        <v>0</v>
      </c>
      <c r="AS17" s="93">
        <v>0</v>
      </c>
      <c r="AT17" s="93">
        <v>0</v>
      </c>
      <c r="AU17" s="93">
        <v>0</v>
      </c>
      <c r="AV17" s="93">
        <v>0</v>
      </c>
      <c r="AW17" s="93">
        <v>0</v>
      </c>
      <c r="AX17" s="93">
        <v>0</v>
      </c>
      <c r="AY17" s="44">
        <f>'прил Рус'!I17</f>
        <v>0</v>
      </c>
      <c r="AZ17" s="44">
        <f>'прил Рус'!J17</f>
        <v>0</v>
      </c>
      <c r="BA17" s="93">
        <v>992.65599999999995</v>
      </c>
      <c r="BB17" s="93">
        <v>5151.8850000000002</v>
      </c>
      <c r="BC17" s="93">
        <v>992.65599999999995</v>
      </c>
      <c r="BD17" s="93">
        <v>5151.8850000000002</v>
      </c>
      <c r="BE17" s="45">
        <v>0</v>
      </c>
      <c r="BF17" s="45">
        <v>0</v>
      </c>
      <c r="BG17" s="45">
        <v>0</v>
      </c>
      <c r="BH17" s="45">
        <v>0</v>
      </c>
      <c r="BI17" s="93">
        <v>0</v>
      </c>
      <c r="BJ17" s="93">
        <v>0</v>
      </c>
      <c r="BK17" s="93">
        <v>0</v>
      </c>
      <c r="BL17" s="93">
        <v>0</v>
      </c>
      <c r="BM17" s="93">
        <v>0</v>
      </c>
      <c r="BN17" s="93">
        <v>0</v>
      </c>
      <c r="BO17" s="45">
        <f>'прил Рус'!K17</f>
        <v>0</v>
      </c>
      <c r="BP17" s="45">
        <f>'прил Рус'!L17</f>
        <v>0</v>
      </c>
      <c r="BQ17" s="94">
        <v>1330.13</v>
      </c>
      <c r="BR17" s="94">
        <v>6903.375</v>
      </c>
      <c r="BS17" s="94">
        <v>1330.13</v>
      </c>
      <c r="BT17" s="94">
        <v>6903.375</v>
      </c>
      <c r="BU17" s="94">
        <v>0</v>
      </c>
      <c r="BV17" s="94">
        <v>0</v>
      </c>
      <c r="BW17" s="94">
        <v>0</v>
      </c>
      <c r="BX17" s="94">
        <v>0</v>
      </c>
      <c r="BY17" s="94">
        <v>0</v>
      </c>
      <c r="BZ17" s="94">
        <v>0</v>
      </c>
      <c r="CA17" s="94">
        <v>0</v>
      </c>
      <c r="CB17" s="94">
        <v>0</v>
      </c>
      <c r="CC17" s="94">
        <v>0</v>
      </c>
      <c r="CD17" s="94">
        <v>0</v>
      </c>
      <c r="CE17" s="61">
        <f>'прил Рус'!M17</f>
        <v>0</v>
      </c>
      <c r="CF17" s="61">
        <f>'прил Рус'!N17</f>
        <v>0</v>
      </c>
      <c r="CG17" s="94">
        <v>1625.0709999999999</v>
      </c>
      <c r="CH17" s="94">
        <v>8434.1180000000004</v>
      </c>
      <c r="CI17" s="94">
        <v>1625.0709999999999</v>
      </c>
      <c r="CJ17" s="94">
        <v>8434.1180000000004</v>
      </c>
      <c r="CK17" s="94">
        <v>0</v>
      </c>
      <c r="CL17" s="94">
        <v>0</v>
      </c>
      <c r="CM17" s="94">
        <v>0</v>
      </c>
      <c r="CN17" s="94">
        <v>0</v>
      </c>
      <c r="CO17" s="94">
        <v>0</v>
      </c>
      <c r="CP17" s="94">
        <v>0</v>
      </c>
      <c r="CQ17" s="94">
        <v>0</v>
      </c>
      <c r="CR17" s="94">
        <v>0</v>
      </c>
      <c r="CS17" s="94">
        <v>0</v>
      </c>
      <c r="CT17" s="94">
        <v>0</v>
      </c>
      <c r="CU17" s="61">
        <f>'прил Рус'!O17</f>
        <v>0</v>
      </c>
      <c r="CV17" s="61">
        <f>'прил Рус'!P17</f>
        <v>0</v>
      </c>
      <c r="CW17" s="93">
        <v>1651.6020000000001</v>
      </c>
      <c r="CX17" s="93">
        <v>9001.2309999999998</v>
      </c>
      <c r="CY17" s="93">
        <v>1651.6020000000001</v>
      </c>
      <c r="CZ17" s="93">
        <v>9001.2309999999998</v>
      </c>
      <c r="DA17" s="93">
        <v>0</v>
      </c>
      <c r="DB17" s="93">
        <v>0</v>
      </c>
      <c r="DC17" s="93">
        <v>0</v>
      </c>
      <c r="DD17" s="93">
        <v>0</v>
      </c>
      <c r="DE17" s="93">
        <v>0</v>
      </c>
      <c r="DF17" s="93">
        <v>0</v>
      </c>
      <c r="DG17" s="93">
        <v>0</v>
      </c>
      <c r="DH17" s="93">
        <v>0</v>
      </c>
      <c r="DI17" s="93">
        <v>0</v>
      </c>
      <c r="DJ17" s="93">
        <v>0</v>
      </c>
      <c r="DK17" s="45">
        <f>'прил Рус'!Q17</f>
        <v>0</v>
      </c>
      <c r="DL17" s="45">
        <f>'прил Рус'!R17</f>
        <v>0</v>
      </c>
      <c r="DM17" s="94">
        <v>1880.914</v>
      </c>
      <c r="DN17" s="94">
        <v>10250.981</v>
      </c>
      <c r="DO17" s="94">
        <v>1880.914</v>
      </c>
      <c r="DP17" s="94">
        <v>10250.981</v>
      </c>
      <c r="DQ17" s="94">
        <v>0</v>
      </c>
      <c r="DR17" s="94">
        <v>0</v>
      </c>
      <c r="DS17" s="94">
        <v>0</v>
      </c>
      <c r="DT17" s="94">
        <v>0</v>
      </c>
      <c r="DU17" s="94">
        <v>0</v>
      </c>
      <c r="DV17" s="94">
        <v>0</v>
      </c>
      <c r="DW17" s="94">
        <v>0</v>
      </c>
      <c r="DX17" s="94">
        <v>0</v>
      </c>
      <c r="DY17" s="94">
        <v>0</v>
      </c>
      <c r="DZ17" s="94">
        <v>0</v>
      </c>
      <c r="EA17" s="61">
        <f>'прил Рус'!S17</f>
        <v>0</v>
      </c>
      <c r="EB17" s="61">
        <f>'прил Рус'!T17</f>
        <v>0</v>
      </c>
      <c r="EC17" s="94">
        <v>1319.826</v>
      </c>
      <c r="ED17" s="94">
        <v>7193.0519999999997</v>
      </c>
      <c r="EE17" s="94">
        <v>1319.826</v>
      </c>
      <c r="EF17" s="94">
        <v>7193.0519999999997</v>
      </c>
      <c r="EG17" s="94">
        <v>0</v>
      </c>
      <c r="EH17" s="94">
        <v>0</v>
      </c>
      <c r="EI17" s="94">
        <v>0</v>
      </c>
      <c r="EJ17" s="94">
        <v>0</v>
      </c>
      <c r="EK17" s="94">
        <v>0</v>
      </c>
      <c r="EL17" s="94">
        <v>0</v>
      </c>
      <c r="EM17" s="94">
        <v>0</v>
      </c>
      <c r="EN17" s="94">
        <v>0</v>
      </c>
      <c r="EO17" s="94">
        <v>0</v>
      </c>
      <c r="EP17" s="94">
        <v>0</v>
      </c>
      <c r="EQ17" s="61">
        <f>'прил Рус'!U17</f>
        <v>0</v>
      </c>
      <c r="ER17" s="61">
        <f>'прил Рус'!V17</f>
        <v>0</v>
      </c>
      <c r="ES17" s="94">
        <v>1168.7</v>
      </c>
      <c r="ET17" s="94">
        <v>6369.415</v>
      </c>
      <c r="EU17" s="94">
        <v>1168.7</v>
      </c>
      <c r="EV17" s="94">
        <v>6369.415</v>
      </c>
      <c r="EW17" s="94">
        <v>0</v>
      </c>
      <c r="EX17" s="94">
        <v>0</v>
      </c>
      <c r="EY17" s="94">
        <v>0</v>
      </c>
      <c r="EZ17" s="94">
        <v>0</v>
      </c>
      <c r="FA17" s="94">
        <v>0</v>
      </c>
      <c r="FB17" s="94">
        <v>0</v>
      </c>
      <c r="FC17" s="94">
        <v>0</v>
      </c>
      <c r="FD17" s="94">
        <v>0</v>
      </c>
      <c r="FE17" s="94">
        <v>0</v>
      </c>
      <c r="FF17" s="94">
        <v>0</v>
      </c>
      <c r="FG17" s="61">
        <f>'прил Рус'!W17</f>
        <v>0</v>
      </c>
      <c r="FH17" s="61">
        <f>'прил Рус'!X17</f>
        <v>0</v>
      </c>
      <c r="FI17" s="93">
        <v>1087.992</v>
      </c>
      <c r="FJ17" s="93">
        <v>5929.5569999999998</v>
      </c>
      <c r="FK17" s="93">
        <v>1087.992</v>
      </c>
      <c r="FL17" s="93">
        <v>5929.5569999999998</v>
      </c>
      <c r="FM17" s="93">
        <v>0</v>
      </c>
      <c r="FN17" s="93">
        <v>0</v>
      </c>
      <c r="FO17" s="93">
        <v>0</v>
      </c>
      <c r="FP17" s="93">
        <v>0</v>
      </c>
      <c r="FQ17" s="93">
        <v>0</v>
      </c>
      <c r="FR17" s="93">
        <v>0</v>
      </c>
      <c r="FS17" s="93">
        <v>0</v>
      </c>
      <c r="FT17" s="93">
        <v>0</v>
      </c>
      <c r="FU17" s="93">
        <v>0</v>
      </c>
      <c r="FV17" s="93">
        <v>0</v>
      </c>
      <c r="FW17" s="45">
        <f>'прил Рус'!Y17</f>
        <v>0</v>
      </c>
      <c r="FX17" s="45">
        <f>'прил Рус'!Z17</f>
        <v>0</v>
      </c>
      <c r="FY17" s="94">
        <v>1342.8209999999999</v>
      </c>
      <c r="FZ17" s="94">
        <v>7976.357</v>
      </c>
      <c r="GA17" s="94">
        <v>1342.8209999999999</v>
      </c>
      <c r="GB17" s="94">
        <v>7976.357</v>
      </c>
      <c r="GC17" s="94">
        <v>0</v>
      </c>
      <c r="GD17" s="94">
        <v>0</v>
      </c>
      <c r="GE17" s="94">
        <v>0</v>
      </c>
      <c r="GF17" s="94">
        <v>0</v>
      </c>
      <c r="GG17" s="94">
        <v>0</v>
      </c>
      <c r="GH17" s="94">
        <v>0</v>
      </c>
      <c r="GI17" s="94">
        <v>0</v>
      </c>
      <c r="GJ17" s="94">
        <v>0</v>
      </c>
      <c r="GK17" s="94">
        <v>0</v>
      </c>
      <c r="GL17" s="94">
        <v>0</v>
      </c>
      <c r="GM17" s="94">
        <f t="shared" si="25"/>
        <v>15865.084000000001</v>
      </c>
      <c r="GN17" s="94">
        <f t="shared" si="0"/>
        <v>85194.748000000021</v>
      </c>
      <c r="GO17" s="94">
        <f t="shared" si="1"/>
        <v>15865.084000000001</v>
      </c>
      <c r="GP17" s="94">
        <f t="shared" si="2"/>
        <v>85194.748000000021</v>
      </c>
      <c r="GQ17" s="94">
        <f t="shared" si="3"/>
        <v>0</v>
      </c>
      <c r="GR17" s="94">
        <f t="shared" si="4"/>
        <v>0</v>
      </c>
      <c r="GS17" s="94">
        <f t="shared" si="5"/>
        <v>0</v>
      </c>
      <c r="GT17" s="94">
        <f t="shared" si="6"/>
        <v>0</v>
      </c>
      <c r="GU17" s="94">
        <f t="shared" si="7"/>
        <v>0</v>
      </c>
      <c r="GV17" s="94">
        <f t="shared" si="8"/>
        <v>0</v>
      </c>
      <c r="GW17" s="94">
        <f t="shared" si="9"/>
        <v>0</v>
      </c>
      <c r="GX17" s="94">
        <f t="shared" si="10"/>
        <v>0</v>
      </c>
      <c r="GY17" s="94">
        <f t="shared" si="11"/>
        <v>0</v>
      </c>
      <c r="GZ17" s="94">
        <f t="shared" si="12"/>
        <v>0</v>
      </c>
      <c r="HA17" s="94">
        <v>472.96199999999999</v>
      </c>
      <c r="HB17" s="94">
        <v>2951.7697599999997</v>
      </c>
      <c r="HC17" s="94">
        <v>472.96199999999999</v>
      </c>
      <c r="HD17" s="94">
        <v>2951.7697599999997</v>
      </c>
      <c r="HE17" s="94">
        <v>0</v>
      </c>
      <c r="HF17" s="94">
        <v>0</v>
      </c>
      <c r="HG17" s="94">
        <v>0</v>
      </c>
      <c r="HH17" s="94">
        <v>0</v>
      </c>
      <c r="HI17" s="94">
        <v>0</v>
      </c>
      <c r="HJ17" s="94">
        <v>0</v>
      </c>
      <c r="HK17" s="94">
        <v>0</v>
      </c>
      <c r="HL17" s="94">
        <v>0</v>
      </c>
      <c r="HM17" s="94">
        <v>0</v>
      </c>
      <c r="HN17" s="94">
        <v>0</v>
      </c>
      <c r="HO17" s="95">
        <f t="shared" si="26"/>
        <v>16338.046</v>
      </c>
      <c r="HP17" s="95">
        <f t="shared" si="13"/>
        <v>88146.517760000017</v>
      </c>
      <c r="HQ17" s="95">
        <f t="shared" si="14"/>
        <v>16338.046</v>
      </c>
      <c r="HR17" s="95">
        <f t="shared" si="27"/>
        <v>88146.517760000017</v>
      </c>
      <c r="HS17" s="95">
        <f t="shared" si="15"/>
        <v>0</v>
      </c>
      <c r="HT17" s="95">
        <f t="shared" si="16"/>
        <v>0</v>
      </c>
      <c r="HU17" s="95">
        <f t="shared" si="17"/>
        <v>0</v>
      </c>
      <c r="HV17" s="95">
        <f t="shared" si="18"/>
        <v>0</v>
      </c>
      <c r="HW17" s="95">
        <f t="shared" si="19"/>
        <v>0</v>
      </c>
      <c r="HX17" s="95">
        <f t="shared" si="20"/>
        <v>0</v>
      </c>
      <c r="HY17" s="95">
        <f t="shared" si="21"/>
        <v>0</v>
      </c>
      <c r="HZ17" s="95">
        <f t="shared" si="22"/>
        <v>0</v>
      </c>
      <c r="IA17" s="95">
        <f t="shared" si="23"/>
        <v>0</v>
      </c>
      <c r="IB17" s="95">
        <f t="shared" si="24"/>
        <v>0</v>
      </c>
      <c r="IC17" s="85">
        <f t="shared" si="28"/>
        <v>1.6400231795854193E-2</v>
      </c>
    </row>
    <row r="18" spans="1:237" s="96" customFormat="1" ht="38.25" x14ac:dyDescent="0.25">
      <c r="A18" s="105" t="s">
        <v>51</v>
      </c>
      <c r="B18" s="68" t="s">
        <v>52</v>
      </c>
      <c r="C18" s="78">
        <f>'прил Рус'!C18</f>
        <v>0</v>
      </c>
      <c r="D18" s="78">
        <f>'прил Рус'!D18</f>
        <v>0</v>
      </c>
      <c r="E18" s="92">
        <v>37.212000000000003</v>
      </c>
      <c r="F18" s="92">
        <v>193.13</v>
      </c>
      <c r="G18" s="92">
        <v>37.212000000000003</v>
      </c>
      <c r="H18" s="92">
        <v>193.13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44">
        <f>'прил Рус'!E18</f>
        <v>0</v>
      </c>
      <c r="T18" s="44">
        <f>'прил Рус'!F18</f>
        <v>0</v>
      </c>
      <c r="U18" s="93">
        <v>55.061999999999998</v>
      </c>
      <c r="V18" s="93">
        <v>285.77199999999999</v>
      </c>
      <c r="W18" s="93">
        <v>55.061999999999998</v>
      </c>
      <c r="X18" s="93">
        <v>285.77199999999999</v>
      </c>
      <c r="Y18" s="45">
        <v>0</v>
      </c>
      <c r="Z18" s="45">
        <v>0</v>
      </c>
      <c r="AA18" s="45">
        <v>0</v>
      </c>
      <c r="AB18" s="45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  <c r="AH18" s="93">
        <v>0</v>
      </c>
      <c r="AI18" s="45">
        <f>'прил Рус'!G18</f>
        <v>0</v>
      </c>
      <c r="AJ18" s="45">
        <f>'прил Рус'!H18</f>
        <v>0</v>
      </c>
      <c r="AK18" s="92">
        <v>62.566000000000003</v>
      </c>
      <c r="AL18" s="92">
        <v>324.71800000000002</v>
      </c>
      <c r="AM18" s="92">
        <v>62.566000000000003</v>
      </c>
      <c r="AN18" s="92">
        <v>324.71800000000002</v>
      </c>
      <c r="AO18" s="44">
        <v>0</v>
      </c>
      <c r="AP18" s="44">
        <v>0</v>
      </c>
      <c r="AQ18" s="44">
        <v>0</v>
      </c>
      <c r="AR18" s="44">
        <v>0</v>
      </c>
      <c r="AS18" s="93">
        <v>0</v>
      </c>
      <c r="AT18" s="93">
        <v>0</v>
      </c>
      <c r="AU18" s="93">
        <v>0</v>
      </c>
      <c r="AV18" s="93">
        <v>0</v>
      </c>
      <c r="AW18" s="93">
        <v>0</v>
      </c>
      <c r="AX18" s="93">
        <v>0</v>
      </c>
      <c r="AY18" s="44">
        <f>'прил Рус'!I18</f>
        <v>0</v>
      </c>
      <c r="AZ18" s="44">
        <f>'прил Рус'!J18</f>
        <v>0</v>
      </c>
      <c r="BA18" s="93">
        <v>54.29</v>
      </c>
      <c r="BB18" s="93">
        <v>281.76600000000002</v>
      </c>
      <c r="BC18" s="93">
        <v>54.29</v>
      </c>
      <c r="BD18" s="93">
        <v>281.76600000000002</v>
      </c>
      <c r="BE18" s="45">
        <v>0</v>
      </c>
      <c r="BF18" s="45">
        <v>0</v>
      </c>
      <c r="BG18" s="45">
        <v>0</v>
      </c>
      <c r="BH18" s="45">
        <v>0</v>
      </c>
      <c r="BI18" s="93">
        <v>0</v>
      </c>
      <c r="BJ18" s="93">
        <v>0</v>
      </c>
      <c r="BK18" s="93">
        <v>0</v>
      </c>
      <c r="BL18" s="93">
        <v>0</v>
      </c>
      <c r="BM18" s="93">
        <v>0</v>
      </c>
      <c r="BN18" s="93">
        <v>0</v>
      </c>
      <c r="BO18" s="45">
        <f>'прил Рус'!K18</f>
        <v>0</v>
      </c>
      <c r="BP18" s="45">
        <f>'прил Рус'!L18</f>
        <v>0</v>
      </c>
      <c r="BQ18" s="94">
        <v>49.259</v>
      </c>
      <c r="BR18" s="94">
        <v>255.654</v>
      </c>
      <c r="BS18" s="94">
        <v>49.259</v>
      </c>
      <c r="BT18" s="94">
        <v>255.654</v>
      </c>
      <c r="BU18" s="94">
        <v>0</v>
      </c>
      <c r="BV18" s="94">
        <v>0</v>
      </c>
      <c r="BW18" s="94">
        <v>0</v>
      </c>
      <c r="BX18" s="94">
        <v>0</v>
      </c>
      <c r="BY18" s="94">
        <v>0</v>
      </c>
      <c r="BZ18" s="94">
        <v>0</v>
      </c>
      <c r="CA18" s="94">
        <v>0</v>
      </c>
      <c r="CB18" s="94">
        <v>0</v>
      </c>
      <c r="CC18" s="94">
        <v>0</v>
      </c>
      <c r="CD18" s="94">
        <v>0</v>
      </c>
      <c r="CE18" s="61">
        <f>'прил Рус'!M18</f>
        <v>0</v>
      </c>
      <c r="CF18" s="61">
        <f>'прил Рус'!N18</f>
        <v>0</v>
      </c>
      <c r="CG18" s="94">
        <v>62.057000000000002</v>
      </c>
      <c r="CH18" s="94">
        <v>322.07600000000002</v>
      </c>
      <c r="CI18" s="94">
        <v>62.057000000000002</v>
      </c>
      <c r="CJ18" s="94">
        <v>322.07600000000002</v>
      </c>
      <c r="CK18" s="94">
        <v>0</v>
      </c>
      <c r="CL18" s="94">
        <v>0</v>
      </c>
      <c r="CM18" s="94">
        <v>0</v>
      </c>
      <c r="CN18" s="94">
        <v>0</v>
      </c>
      <c r="CO18" s="94">
        <v>0</v>
      </c>
      <c r="CP18" s="94">
        <v>0</v>
      </c>
      <c r="CQ18" s="94">
        <v>0</v>
      </c>
      <c r="CR18" s="94">
        <v>0</v>
      </c>
      <c r="CS18" s="94">
        <v>0</v>
      </c>
      <c r="CT18" s="94">
        <v>0</v>
      </c>
      <c r="CU18" s="61">
        <f>'прил Рус'!O18</f>
        <v>0</v>
      </c>
      <c r="CV18" s="61">
        <f>'прил Рус'!P18</f>
        <v>0</v>
      </c>
      <c r="CW18" s="93">
        <v>61.744</v>
      </c>
      <c r="CX18" s="93">
        <v>336.505</v>
      </c>
      <c r="CY18" s="93">
        <v>61.744</v>
      </c>
      <c r="CZ18" s="93">
        <v>336.505</v>
      </c>
      <c r="DA18" s="93">
        <v>0</v>
      </c>
      <c r="DB18" s="93">
        <v>0</v>
      </c>
      <c r="DC18" s="93">
        <v>0</v>
      </c>
      <c r="DD18" s="93">
        <v>0</v>
      </c>
      <c r="DE18" s="93">
        <v>0</v>
      </c>
      <c r="DF18" s="93">
        <v>0</v>
      </c>
      <c r="DG18" s="93">
        <v>0</v>
      </c>
      <c r="DH18" s="93">
        <v>0</v>
      </c>
      <c r="DI18" s="93">
        <v>0</v>
      </c>
      <c r="DJ18" s="93">
        <v>0</v>
      </c>
      <c r="DK18" s="45">
        <f>'прил Рус'!Q18</f>
        <v>0</v>
      </c>
      <c r="DL18" s="45">
        <f>'прил Рус'!R18</f>
        <v>0</v>
      </c>
      <c r="DM18" s="94">
        <v>68.533000000000001</v>
      </c>
      <c r="DN18" s="94">
        <v>373.505</v>
      </c>
      <c r="DO18" s="94">
        <v>68.533000000000001</v>
      </c>
      <c r="DP18" s="94">
        <v>373.505</v>
      </c>
      <c r="DQ18" s="94">
        <v>0</v>
      </c>
      <c r="DR18" s="94">
        <v>0</v>
      </c>
      <c r="DS18" s="94">
        <v>0</v>
      </c>
      <c r="DT18" s="94">
        <v>0</v>
      </c>
      <c r="DU18" s="94">
        <v>0</v>
      </c>
      <c r="DV18" s="94">
        <v>0</v>
      </c>
      <c r="DW18" s="94">
        <v>0</v>
      </c>
      <c r="DX18" s="94">
        <v>0</v>
      </c>
      <c r="DY18" s="94">
        <v>0</v>
      </c>
      <c r="DZ18" s="94">
        <v>0</v>
      </c>
      <c r="EA18" s="61">
        <f>'прил Рус'!S18</f>
        <v>0</v>
      </c>
      <c r="EB18" s="61">
        <f>'прил Рус'!T18</f>
        <v>0</v>
      </c>
      <c r="EC18" s="94">
        <v>59.311</v>
      </c>
      <c r="ED18" s="94">
        <v>323.245</v>
      </c>
      <c r="EE18" s="94">
        <v>59.311</v>
      </c>
      <c r="EF18" s="94">
        <v>323.245</v>
      </c>
      <c r="EG18" s="94">
        <v>0</v>
      </c>
      <c r="EH18" s="94">
        <v>0</v>
      </c>
      <c r="EI18" s="94">
        <v>0</v>
      </c>
      <c r="EJ18" s="94">
        <v>0</v>
      </c>
      <c r="EK18" s="94">
        <v>0</v>
      </c>
      <c r="EL18" s="94">
        <v>0</v>
      </c>
      <c r="EM18" s="94">
        <v>0</v>
      </c>
      <c r="EN18" s="94">
        <v>0</v>
      </c>
      <c r="EO18" s="94">
        <v>0</v>
      </c>
      <c r="EP18" s="94">
        <v>0</v>
      </c>
      <c r="EQ18" s="61">
        <f>'прил Рус'!U18</f>
        <v>0</v>
      </c>
      <c r="ER18" s="61">
        <f>'прил Рус'!V18</f>
        <v>0</v>
      </c>
      <c r="ES18" s="94">
        <v>56.670999999999999</v>
      </c>
      <c r="ET18" s="94">
        <v>308.85700000000003</v>
      </c>
      <c r="EU18" s="94">
        <v>56.670999999999999</v>
      </c>
      <c r="EV18" s="94">
        <v>308.85700000000003</v>
      </c>
      <c r="EW18" s="94">
        <v>0</v>
      </c>
      <c r="EX18" s="94">
        <v>0</v>
      </c>
      <c r="EY18" s="94">
        <v>0</v>
      </c>
      <c r="EZ18" s="94">
        <v>0</v>
      </c>
      <c r="FA18" s="94">
        <v>0</v>
      </c>
      <c r="FB18" s="94">
        <v>0</v>
      </c>
      <c r="FC18" s="94">
        <v>0</v>
      </c>
      <c r="FD18" s="94">
        <v>0</v>
      </c>
      <c r="FE18" s="94">
        <v>0</v>
      </c>
      <c r="FF18" s="94">
        <v>0</v>
      </c>
      <c r="FG18" s="61">
        <f>'прил Рус'!W18</f>
        <v>0</v>
      </c>
      <c r="FH18" s="61">
        <f>'прил Рус'!X18</f>
        <v>0</v>
      </c>
      <c r="FI18" s="93">
        <v>65.183000000000007</v>
      </c>
      <c r="FJ18" s="93">
        <v>355.24700000000001</v>
      </c>
      <c r="FK18" s="93">
        <v>65.183000000000007</v>
      </c>
      <c r="FL18" s="93">
        <v>355.24700000000001</v>
      </c>
      <c r="FM18" s="93">
        <v>0</v>
      </c>
      <c r="FN18" s="93">
        <v>0</v>
      </c>
      <c r="FO18" s="93">
        <v>0</v>
      </c>
      <c r="FP18" s="93">
        <v>0</v>
      </c>
      <c r="FQ18" s="93">
        <v>0</v>
      </c>
      <c r="FR18" s="93">
        <v>0</v>
      </c>
      <c r="FS18" s="93">
        <v>0</v>
      </c>
      <c r="FT18" s="93">
        <v>0</v>
      </c>
      <c r="FU18" s="93">
        <v>0</v>
      </c>
      <c r="FV18" s="93">
        <v>0</v>
      </c>
      <c r="FW18" s="45">
        <f>'прил Рус'!Y18</f>
        <v>0</v>
      </c>
      <c r="FX18" s="45">
        <f>'прил Рус'!Z18</f>
        <v>0</v>
      </c>
      <c r="FY18" s="94">
        <v>70.858000000000004</v>
      </c>
      <c r="FZ18" s="94">
        <v>420.89699999999999</v>
      </c>
      <c r="GA18" s="94">
        <v>70.858000000000004</v>
      </c>
      <c r="GB18" s="94">
        <v>420.89699999999999</v>
      </c>
      <c r="GC18" s="94">
        <v>0</v>
      </c>
      <c r="GD18" s="94">
        <v>0</v>
      </c>
      <c r="GE18" s="94">
        <v>0</v>
      </c>
      <c r="GF18" s="94">
        <v>0</v>
      </c>
      <c r="GG18" s="94">
        <v>0</v>
      </c>
      <c r="GH18" s="94">
        <v>0</v>
      </c>
      <c r="GI18" s="94">
        <v>0</v>
      </c>
      <c r="GJ18" s="94">
        <v>0</v>
      </c>
      <c r="GK18" s="94">
        <v>0</v>
      </c>
      <c r="GL18" s="94">
        <v>0</v>
      </c>
      <c r="GM18" s="94">
        <f t="shared" si="25"/>
        <v>702.74599999999998</v>
      </c>
      <c r="GN18" s="94">
        <f t="shared" si="0"/>
        <v>3781.3720000000003</v>
      </c>
      <c r="GO18" s="94">
        <f t="shared" si="1"/>
        <v>702.74599999999998</v>
      </c>
      <c r="GP18" s="94">
        <f t="shared" si="2"/>
        <v>3781.3720000000003</v>
      </c>
      <c r="GQ18" s="94">
        <f t="shared" si="3"/>
        <v>0</v>
      </c>
      <c r="GR18" s="94">
        <f t="shared" si="4"/>
        <v>0</v>
      </c>
      <c r="GS18" s="94">
        <f t="shared" si="5"/>
        <v>0</v>
      </c>
      <c r="GT18" s="94">
        <f t="shared" si="6"/>
        <v>0</v>
      </c>
      <c r="GU18" s="94">
        <f t="shared" si="7"/>
        <v>0</v>
      </c>
      <c r="GV18" s="94">
        <f t="shared" si="8"/>
        <v>0</v>
      </c>
      <c r="GW18" s="94">
        <f t="shared" si="9"/>
        <v>0</v>
      </c>
      <c r="GX18" s="94">
        <f t="shared" si="10"/>
        <v>0</v>
      </c>
      <c r="GY18" s="94">
        <f t="shared" si="11"/>
        <v>0</v>
      </c>
      <c r="GZ18" s="94">
        <f t="shared" si="12"/>
        <v>0</v>
      </c>
      <c r="HA18" s="94">
        <v>0</v>
      </c>
      <c r="HB18" s="94">
        <v>0</v>
      </c>
      <c r="HC18" s="94">
        <v>0</v>
      </c>
      <c r="HD18" s="94">
        <v>0</v>
      </c>
      <c r="HE18" s="94">
        <v>0</v>
      </c>
      <c r="HF18" s="94">
        <v>0</v>
      </c>
      <c r="HG18" s="94">
        <v>0</v>
      </c>
      <c r="HH18" s="94">
        <v>0</v>
      </c>
      <c r="HI18" s="94">
        <v>0</v>
      </c>
      <c r="HJ18" s="94">
        <v>0</v>
      </c>
      <c r="HK18" s="94">
        <v>0</v>
      </c>
      <c r="HL18" s="94">
        <v>0</v>
      </c>
      <c r="HM18" s="94">
        <v>0</v>
      </c>
      <c r="HN18" s="94">
        <v>0</v>
      </c>
      <c r="HO18" s="95">
        <f t="shared" si="26"/>
        <v>702.74599999999998</v>
      </c>
      <c r="HP18" s="95">
        <f t="shared" si="13"/>
        <v>3781.3720000000003</v>
      </c>
      <c r="HQ18" s="95">
        <f t="shared" si="14"/>
        <v>702.74599999999998</v>
      </c>
      <c r="HR18" s="95">
        <f t="shared" si="27"/>
        <v>3781.3720000000003</v>
      </c>
      <c r="HS18" s="95">
        <f t="shared" si="15"/>
        <v>0</v>
      </c>
      <c r="HT18" s="95">
        <f t="shared" si="16"/>
        <v>0</v>
      </c>
      <c r="HU18" s="95">
        <f t="shared" si="17"/>
        <v>0</v>
      </c>
      <c r="HV18" s="95">
        <f t="shared" si="18"/>
        <v>0</v>
      </c>
      <c r="HW18" s="95">
        <f t="shared" si="19"/>
        <v>0</v>
      </c>
      <c r="HX18" s="95">
        <f t="shared" si="20"/>
        <v>0</v>
      </c>
      <c r="HY18" s="95">
        <f t="shared" si="21"/>
        <v>0</v>
      </c>
      <c r="HZ18" s="95">
        <f t="shared" si="22"/>
        <v>0</v>
      </c>
      <c r="IA18" s="95">
        <f t="shared" si="23"/>
        <v>0</v>
      </c>
      <c r="IB18" s="95">
        <f t="shared" si="24"/>
        <v>0</v>
      </c>
      <c r="IC18" s="85">
        <f t="shared" si="28"/>
        <v>7.0542078860650476E-4</v>
      </c>
    </row>
    <row r="19" spans="1:237" s="96" customFormat="1" ht="15" x14ac:dyDescent="0.25">
      <c r="A19" s="105" t="s">
        <v>53</v>
      </c>
      <c r="B19" s="68" t="s">
        <v>54</v>
      </c>
      <c r="C19" s="78">
        <f>'прил Рус'!C19</f>
        <v>0</v>
      </c>
      <c r="D19" s="78">
        <f>'прил Рус'!D19</f>
        <v>0</v>
      </c>
      <c r="E19" s="92">
        <v>273.43400000000003</v>
      </c>
      <c r="F19" s="92">
        <v>1419.1210000000001</v>
      </c>
      <c r="G19" s="92">
        <v>273.43400000000003</v>
      </c>
      <c r="H19" s="92">
        <v>1419.1210000000001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44">
        <f>'прил Рус'!E19</f>
        <v>0</v>
      </c>
      <c r="T19" s="44">
        <f>'прил Рус'!F19</f>
        <v>0</v>
      </c>
      <c r="U19" s="93">
        <v>242.99399999999986</v>
      </c>
      <c r="V19" s="93">
        <v>1261.1389999999999</v>
      </c>
      <c r="W19" s="93">
        <v>242.99399999999986</v>
      </c>
      <c r="X19" s="93">
        <v>1261.1389999999999</v>
      </c>
      <c r="Y19" s="45">
        <v>0</v>
      </c>
      <c r="Z19" s="45">
        <v>0</v>
      </c>
      <c r="AA19" s="45">
        <v>0</v>
      </c>
      <c r="AB19" s="45">
        <v>0</v>
      </c>
      <c r="AC19" s="93">
        <v>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45">
        <f>'прил Рус'!G19</f>
        <v>0</v>
      </c>
      <c r="AJ19" s="45">
        <f>'прил Рус'!H19</f>
        <v>0</v>
      </c>
      <c r="AK19" s="92">
        <v>226.08</v>
      </c>
      <c r="AL19" s="92">
        <v>1173.355</v>
      </c>
      <c r="AM19" s="92">
        <v>226.08</v>
      </c>
      <c r="AN19" s="92">
        <v>1173.355</v>
      </c>
      <c r="AO19" s="44">
        <v>0</v>
      </c>
      <c r="AP19" s="44">
        <v>0</v>
      </c>
      <c r="AQ19" s="44">
        <v>0</v>
      </c>
      <c r="AR19" s="44">
        <v>0</v>
      </c>
      <c r="AS19" s="93">
        <v>0</v>
      </c>
      <c r="AT19" s="93">
        <v>0</v>
      </c>
      <c r="AU19" s="93">
        <v>0</v>
      </c>
      <c r="AV19" s="93">
        <v>0</v>
      </c>
      <c r="AW19" s="93">
        <v>0</v>
      </c>
      <c r="AX19" s="93">
        <v>0</v>
      </c>
      <c r="AY19" s="44">
        <f>'прил Рус'!I19</f>
        <v>0</v>
      </c>
      <c r="AZ19" s="44">
        <f>'прил Рус'!J19</f>
        <v>0</v>
      </c>
      <c r="BA19" s="93">
        <v>151.167</v>
      </c>
      <c r="BB19" s="93">
        <v>784.55700000000002</v>
      </c>
      <c r="BC19" s="93">
        <v>151.167</v>
      </c>
      <c r="BD19" s="93">
        <v>784.55700000000002</v>
      </c>
      <c r="BE19" s="45">
        <v>0</v>
      </c>
      <c r="BF19" s="45">
        <v>0</v>
      </c>
      <c r="BG19" s="45">
        <v>0</v>
      </c>
      <c r="BH19" s="45">
        <v>0</v>
      </c>
      <c r="BI19" s="93">
        <v>0</v>
      </c>
      <c r="BJ19" s="93">
        <v>0</v>
      </c>
      <c r="BK19" s="93">
        <v>0</v>
      </c>
      <c r="BL19" s="93">
        <v>0</v>
      </c>
      <c r="BM19" s="93">
        <v>0</v>
      </c>
      <c r="BN19" s="93">
        <v>0</v>
      </c>
      <c r="BO19" s="45">
        <f>'прил Рус'!K19</f>
        <v>0</v>
      </c>
      <c r="BP19" s="45">
        <f>'прил Рус'!L19</f>
        <v>0</v>
      </c>
      <c r="BQ19" s="94">
        <v>98.578000000000046</v>
      </c>
      <c r="BR19" s="94">
        <v>511.62</v>
      </c>
      <c r="BS19" s="94">
        <v>98.578000000000046</v>
      </c>
      <c r="BT19" s="94">
        <v>511.62</v>
      </c>
      <c r="BU19" s="94">
        <v>0</v>
      </c>
      <c r="BV19" s="94">
        <v>0</v>
      </c>
      <c r="BW19" s="94">
        <v>0</v>
      </c>
      <c r="BX19" s="94">
        <v>0</v>
      </c>
      <c r="BY19" s="94">
        <v>0</v>
      </c>
      <c r="BZ19" s="94">
        <v>0</v>
      </c>
      <c r="CA19" s="94">
        <v>0</v>
      </c>
      <c r="CB19" s="94">
        <v>0</v>
      </c>
      <c r="CC19" s="94">
        <v>0</v>
      </c>
      <c r="CD19" s="94">
        <v>0</v>
      </c>
      <c r="CE19" s="61">
        <f>'прил Рус'!M19</f>
        <v>0</v>
      </c>
      <c r="CF19" s="61">
        <f>'прил Рус'!N19</f>
        <v>0</v>
      </c>
      <c r="CG19" s="94">
        <v>114.19799999999999</v>
      </c>
      <c r="CH19" s="94">
        <v>592.68799999999999</v>
      </c>
      <c r="CI19" s="94">
        <v>114.19799999999999</v>
      </c>
      <c r="CJ19" s="94">
        <v>592.68799999999999</v>
      </c>
      <c r="CK19" s="94">
        <v>0</v>
      </c>
      <c r="CL19" s="94">
        <v>0</v>
      </c>
      <c r="CM19" s="94">
        <v>0</v>
      </c>
      <c r="CN19" s="94">
        <v>0</v>
      </c>
      <c r="CO19" s="94">
        <v>0</v>
      </c>
      <c r="CP19" s="94">
        <v>0</v>
      </c>
      <c r="CQ19" s="94">
        <v>0</v>
      </c>
      <c r="CR19" s="94">
        <v>0</v>
      </c>
      <c r="CS19" s="94">
        <v>0</v>
      </c>
      <c r="CT19" s="94">
        <v>0</v>
      </c>
      <c r="CU19" s="61">
        <f>'прил Рус'!O19</f>
        <v>0</v>
      </c>
      <c r="CV19" s="61">
        <f>'прил Рус'!P19</f>
        <v>0</v>
      </c>
      <c r="CW19" s="93">
        <v>160.42699999999999</v>
      </c>
      <c r="CX19" s="93">
        <v>874.32799999999997</v>
      </c>
      <c r="CY19" s="93">
        <v>160.42699999999999</v>
      </c>
      <c r="CZ19" s="93">
        <v>874.32799999999997</v>
      </c>
      <c r="DA19" s="93">
        <v>0</v>
      </c>
      <c r="DB19" s="93">
        <v>0</v>
      </c>
      <c r="DC19" s="93">
        <v>0</v>
      </c>
      <c r="DD19" s="93">
        <v>0</v>
      </c>
      <c r="DE19" s="93">
        <v>0</v>
      </c>
      <c r="DF19" s="93">
        <v>0</v>
      </c>
      <c r="DG19" s="93">
        <v>0</v>
      </c>
      <c r="DH19" s="93">
        <v>0</v>
      </c>
      <c r="DI19" s="93">
        <v>0</v>
      </c>
      <c r="DJ19" s="93">
        <v>0</v>
      </c>
      <c r="DK19" s="45">
        <f>'прил Рус'!Q19</f>
        <v>0</v>
      </c>
      <c r="DL19" s="45">
        <f>'прил Рус'!R19</f>
        <v>0</v>
      </c>
      <c r="DM19" s="94">
        <v>136.39699999999999</v>
      </c>
      <c r="DN19" s="94">
        <v>743.36400000000003</v>
      </c>
      <c r="DO19" s="94">
        <v>136.39699999999999</v>
      </c>
      <c r="DP19" s="94">
        <v>743.36400000000003</v>
      </c>
      <c r="DQ19" s="94">
        <v>0</v>
      </c>
      <c r="DR19" s="94">
        <v>0</v>
      </c>
      <c r="DS19" s="94">
        <v>0</v>
      </c>
      <c r="DT19" s="94">
        <v>0</v>
      </c>
      <c r="DU19" s="94">
        <v>0</v>
      </c>
      <c r="DV19" s="94">
        <v>0</v>
      </c>
      <c r="DW19" s="94">
        <v>0</v>
      </c>
      <c r="DX19" s="94">
        <v>0</v>
      </c>
      <c r="DY19" s="94">
        <v>0</v>
      </c>
      <c r="DZ19" s="94">
        <v>0</v>
      </c>
      <c r="EA19" s="61">
        <f>'прил Рус'!S19</f>
        <v>0</v>
      </c>
      <c r="EB19" s="61">
        <f>'прил Рус'!T19</f>
        <v>0</v>
      </c>
      <c r="EC19" s="94">
        <v>110.369</v>
      </c>
      <c r="ED19" s="94">
        <v>601.51099999999997</v>
      </c>
      <c r="EE19" s="94">
        <v>110.369</v>
      </c>
      <c r="EF19" s="94">
        <v>601.51099999999997</v>
      </c>
      <c r="EG19" s="94">
        <v>0</v>
      </c>
      <c r="EH19" s="94">
        <v>0</v>
      </c>
      <c r="EI19" s="94">
        <v>0</v>
      </c>
      <c r="EJ19" s="94">
        <v>0</v>
      </c>
      <c r="EK19" s="94">
        <v>0</v>
      </c>
      <c r="EL19" s="94">
        <v>0</v>
      </c>
      <c r="EM19" s="94">
        <v>0</v>
      </c>
      <c r="EN19" s="94">
        <v>0</v>
      </c>
      <c r="EO19" s="94">
        <v>0</v>
      </c>
      <c r="EP19" s="94">
        <v>0</v>
      </c>
      <c r="EQ19" s="61">
        <f>'прил Рус'!U19</f>
        <v>0</v>
      </c>
      <c r="ER19" s="61">
        <f>'прил Рус'!V19</f>
        <v>0</v>
      </c>
      <c r="ES19" s="94">
        <v>136.001</v>
      </c>
      <c r="ET19" s="94">
        <v>741.20500000000004</v>
      </c>
      <c r="EU19" s="94">
        <v>136.001</v>
      </c>
      <c r="EV19" s="94">
        <v>741.20500000000004</v>
      </c>
      <c r="EW19" s="94">
        <v>0</v>
      </c>
      <c r="EX19" s="94">
        <v>0</v>
      </c>
      <c r="EY19" s="94">
        <v>0</v>
      </c>
      <c r="EZ19" s="94">
        <v>0</v>
      </c>
      <c r="FA19" s="94">
        <v>0</v>
      </c>
      <c r="FB19" s="94">
        <v>0</v>
      </c>
      <c r="FC19" s="94">
        <v>0</v>
      </c>
      <c r="FD19" s="94">
        <v>0</v>
      </c>
      <c r="FE19" s="94">
        <v>0</v>
      </c>
      <c r="FF19" s="94">
        <v>0</v>
      </c>
      <c r="FG19" s="61">
        <f>'прил Рус'!W19</f>
        <v>0</v>
      </c>
      <c r="FH19" s="61">
        <f>'прил Рус'!X19</f>
        <v>0</v>
      </c>
      <c r="FI19" s="93">
        <v>210.97800000000001</v>
      </c>
      <c r="FJ19" s="93">
        <v>1149.8309999999999</v>
      </c>
      <c r="FK19" s="93">
        <v>210.97800000000001</v>
      </c>
      <c r="FL19" s="93">
        <v>1149.8309999999999</v>
      </c>
      <c r="FM19" s="93">
        <v>0</v>
      </c>
      <c r="FN19" s="93">
        <v>0</v>
      </c>
      <c r="FO19" s="93">
        <v>0</v>
      </c>
      <c r="FP19" s="93">
        <v>0</v>
      </c>
      <c r="FQ19" s="93">
        <v>0</v>
      </c>
      <c r="FR19" s="93">
        <v>0</v>
      </c>
      <c r="FS19" s="93">
        <v>0</v>
      </c>
      <c r="FT19" s="93">
        <v>0</v>
      </c>
      <c r="FU19" s="93">
        <v>0</v>
      </c>
      <c r="FV19" s="93">
        <v>0</v>
      </c>
      <c r="FW19" s="45">
        <f>'прил Рус'!Y19</f>
        <v>0</v>
      </c>
      <c r="FX19" s="45">
        <f>'прил Рус'!Z19</f>
        <v>0</v>
      </c>
      <c r="FY19" s="94">
        <v>267.39299999999997</v>
      </c>
      <c r="FZ19" s="94">
        <v>1588.3150000000001</v>
      </c>
      <c r="GA19" s="94">
        <v>267.39299999999997</v>
      </c>
      <c r="GB19" s="94">
        <v>1588.3150000000001</v>
      </c>
      <c r="GC19" s="94">
        <v>0</v>
      </c>
      <c r="GD19" s="94">
        <v>0</v>
      </c>
      <c r="GE19" s="94">
        <v>0</v>
      </c>
      <c r="GF19" s="94">
        <v>0</v>
      </c>
      <c r="GG19" s="94">
        <v>0</v>
      </c>
      <c r="GH19" s="94">
        <v>0</v>
      </c>
      <c r="GI19" s="94">
        <v>0</v>
      </c>
      <c r="GJ19" s="94">
        <v>0</v>
      </c>
      <c r="GK19" s="94">
        <v>0</v>
      </c>
      <c r="GL19" s="94">
        <v>0</v>
      </c>
      <c r="GM19" s="94">
        <f t="shared" si="25"/>
        <v>2128.0159999999996</v>
      </c>
      <c r="GN19" s="94">
        <f t="shared" si="0"/>
        <v>11441.034</v>
      </c>
      <c r="GO19" s="94">
        <f t="shared" si="1"/>
        <v>2128.0159999999996</v>
      </c>
      <c r="GP19" s="94">
        <f t="shared" si="2"/>
        <v>11441.034</v>
      </c>
      <c r="GQ19" s="94">
        <f t="shared" si="3"/>
        <v>0</v>
      </c>
      <c r="GR19" s="94">
        <f t="shared" si="4"/>
        <v>0</v>
      </c>
      <c r="GS19" s="94">
        <f t="shared" si="5"/>
        <v>0</v>
      </c>
      <c r="GT19" s="94">
        <f t="shared" si="6"/>
        <v>0</v>
      </c>
      <c r="GU19" s="94">
        <f t="shared" si="7"/>
        <v>0</v>
      </c>
      <c r="GV19" s="94">
        <f t="shared" si="8"/>
        <v>0</v>
      </c>
      <c r="GW19" s="94">
        <f t="shared" si="9"/>
        <v>0</v>
      </c>
      <c r="GX19" s="94">
        <f t="shared" si="10"/>
        <v>0</v>
      </c>
      <c r="GY19" s="94">
        <f t="shared" si="11"/>
        <v>0</v>
      </c>
      <c r="GZ19" s="94">
        <f t="shared" si="12"/>
        <v>0</v>
      </c>
      <c r="HA19" s="94">
        <v>0</v>
      </c>
      <c r="HB19" s="94">
        <v>0</v>
      </c>
      <c r="HC19" s="94">
        <v>0</v>
      </c>
      <c r="HD19" s="94">
        <v>0</v>
      </c>
      <c r="HE19" s="94">
        <v>0</v>
      </c>
      <c r="HF19" s="94">
        <v>0</v>
      </c>
      <c r="HG19" s="94">
        <v>0</v>
      </c>
      <c r="HH19" s="94">
        <v>0</v>
      </c>
      <c r="HI19" s="94">
        <v>0</v>
      </c>
      <c r="HJ19" s="94">
        <v>0</v>
      </c>
      <c r="HK19" s="94">
        <v>0</v>
      </c>
      <c r="HL19" s="94">
        <v>0</v>
      </c>
      <c r="HM19" s="94">
        <v>0</v>
      </c>
      <c r="HN19" s="94">
        <v>0</v>
      </c>
      <c r="HO19" s="95">
        <f t="shared" si="26"/>
        <v>2128.0159999999996</v>
      </c>
      <c r="HP19" s="95">
        <f t="shared" si="13"/>
        <v>11441.034</v>
      </c>
      <c r="HQ19" s="95">
        <f t="shared" si="14"/>
        <v>2128.0159999999996</v>
      </c>
      <c r="HR19" s="95">
        <f t="shared" si="27"/>
        <v>11441.034</v>
      </c>
      <c r="HS19" s="95">
        <f t="shared" si="15"/>
        <v>0</v>
      </c>
      <c r="HT19" s="95">
        <f t="shared" si="16"/>
        <v>0</v>
      </c>
      <c r="HU19" s="95">
        <f t="shared" si="17"/>
        <v>0</v>
      </c>
      <c r="HV19" s="95">
        <f t="shared" si="18"/>
        <v>0</v>
      </c>
      <c r="HW19" s="95">
        <f t="shared" si="19"/>
        <v>0</v>
      </c>
      <c r="HX19" s="95">
        <f t="shared" si="20"/>
        <v>0</v>
      </c>
      <c r="HY19" s="95">
        <f t="shared" si="21"/>
        <v>0</v>
      </c>
      <c r="HZ19" s="95">
        <f t="shared" si="22"/>
        <v>0</v>
      </c>
      <c r="IA19" s="95">
        <f t="shared" si="23"/>
        <v>0</v>
      </c>
      <c r="IB19" s="95">
        <f t="shared" si="24"/>
        <v>0</v>
      </c>
      <c r="IC19" s="85">
        <f t="shared" si="28"/>
        <v>2.1361156447525275E-3</v>
      </c>
    </row>
    <row r="20" spans="1:237" s="96" customFormat="1" ht="25.5" x14ac:dyDescent="0.25">
      <c r="A20" s="105" t="s">
        <v>55</v>
      </c>
      <c r="B20" s="68" t="s">
        <v>56</v>
      </c>
      <c r="C20" s="78">
        <f>'прил Рус'!C20</f>
        <v>651.45699999999999</v>
      </c>
      <c r="D20" s="78">
        <f>'прил Рус'!D20</f>
        <v>3381.0618399999998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44">
        <f>'прил Рус'!E20</f>
        <v>595.09</v>
      </c>
      <c r="T20" s="44">
        <f>'прил Рус'!F20</f>
        <v>3088.5171</v>
      </c>
      <c r="U20" s="93">
        <v>0</v>
      </c>
      <c r="V20" s="93">
        <v>0</v>
      </c>
      <c r="W20" s="93">
        <v>0</v>
      </c>
      <c r="X20" s="93">
        <v>0</v>
      </c>
      <c r="Y20" s="45">
        <v>0</v>
      </c>
      <c r="Z20" s="45">
        <v>0</v>
      </c>
      <c r="AA20" s="45">
        <v>0</v>
      </c>
      <c r="AB20" s="45">
        <v>0</v>
      </c>
      <c r="AC20" s="93">
        <v>0</v>
      </c>
      <c r="AD20" s="93">
        <v>0</v>
      </c>
      <c r="AE20" s="93">
        <v>0</v>
      </c>
      <c r="AF20" s="93">
        <v>0</v>
      </c>
      <c r="AG20" s="93">
        <v>0</v>
      </c>
      <c r="AH20" s="93">
        <v>0</v>
      </c>
      <c r="AI20" s="45">
        <f>'прил Рус'!G20</f>
        <v>526.96900000000005</v>
      </c>
      <c r="AJ20" s="45">
        <f>'прил Рус'!H20</f>
        <v>2734.9691200000002</v>
      </c>
      <c r="AK20" s="92">
        <v>0</v>
      </c>
      <c r="AL20" s="92">
        <v>0</v>
      </c>
      <c r="AM20" s="92">
        <v>0</v>
      </c>
      <c r="AN20" s="92">
        <v>0</v>
      </c>
      <c r="AO20" s="44">
        <v>0</v>
      </c>
      <c r="AP20" s="44">
        <v>0</v>
      </c>
      <c r="AQ20" s="44">
        <v>0</v>
      </c>
      <c r="AR20" s="44">
        <v>0</v>
      </c>
      <c r="AS20" s="93">
        <v>0</v>
      </c>
      <c r="AT20" s="93">
        <v>0</v>
      </c>
      <c r="AU20" s="93">
        <v>0</v>
      </c>
      <c r="AV20" s="93">
        <v>0</v>
      </c>
      <c r="AW20" s="93">
        <v>0</v>
      </c>
      <c r="AX20" s="93">
        <v>0</v>
      </c>
      <c r="AY20" s="44">
        <f>'прил Рус'!I20</f>
        <v>467.75700000000001</v>
      </c>
      <c r="AZ20" s="44">
        <f>'прил Рус'!J20</f>
        <v>2427.6588400000001</v>
      </c>
      <c r="BA20" s="93">
        <v>0</v>
      </c>
      <c r="BB20" s="93">
        <v>0</v>
      </c>
      <c r="BC20" s="93">
        <v>0</v>
      </c>
      <c r="BD20" s="93">
        <v>0</v>
      </c>
      <c r="BE20" s="45">
        <v>0</v>
      </c>
      <c r="BF20" s="45">
        <v>0</v>
      </c>
      <c r="BG20" s="45">
        <v>0</v>
      </c>
      <c r="BH20" s="45">
        <v>0</v>
      </c>
      <c r="BI20" s="93">
        <v>0</v>
      </c>
      <c r="BJ20" s="93">
        <v>0</v>
      </c>
      <c r="BK20" s="93">
        <v>0</v>
      </c>
      <c r="BL20" s="93">
        <v>0</v>
      </c>
      <c r="BM20" s="93">
        <v>0</v>
      </c>
      <c r="BN20" s="93">
        <v>0</v>
      </c>
      <c r="BO20" s="45">
        <f>'прил Рус'!K20</f>
        <v>521.346</v>
      </c>
      <c r="BP20" s="45">
        <f>'прил Рус'!L20</f>
        <v>2705.7857400000003</v>
      </c>
      <c r="BQ20" s="94">
        <v>0</v>
      </c>
      <c r="BR20" s="94">
        <v>0</v>
      </c>
      <c r="BS20" s="94">
        <v>0</v>
      </c>
      <c r="BT20" s="94">
        <v>0</v>
      </c>
      <c r="BU20" s="94">
        <v>0</v>
      </c>
      <c r="BV20" s="94">
        <v>0</v>
      </c>
      <c r="BW20" s="94">
        <v>0</v>
      </c>
      <c r="BX20" s="94">
        <v>0</v>
      </c>
      <c r="BY20" s="94">
        <v>0</v>
      </c>
      <c r="BZ20" s="94">
        <v>0</v>
      </c>
      <c r="CA20" s="94">
        <v>0</v>
      </c>
      <c r="CB20" s="94">
        <v>0</v>
      </c>
      <c r="CC20" s="94">
        <v>0</v>
      </c>
      <c r="CD20" s="94">
        <v>0</v>
      </c>
      <c r="CE20" s="61">
        <f>'прил Рус'!M20</f>
        <v>651.45699999999999</v>
      </c>
      <c r="CF20" s="61">
        <f>'прил Рус'!N20</f>
        <v>3381.0618399999998</v>
      </c>
      <c r="CG20" s="94">
        <v>0</v>
      </c>
      <c r="CH20" s="94">
        <v>0</v>
      </c>
      <c r="CI20" s="94">
        <v>0</v>
      </c>
      <c r="CJ20" s="94">
        <v>0</v>
      </c>
      <c r="CK20" s="94">
        <v>0</v>
      </c>
      <c r="CL20" s="94">
        <v>0</v>
      </c>
      <c r="CM20" s="94">
        <v>0</v>
      </c>
      <c r="CN20" s="94">
        <v>0</v>
      </c>
      <c r="CO20" s="94">
        <v>0</v>
      </c>
      <c r="CP20" s="94">
        <v>0</v>
      </c>
      <c r="CQ20" s="94">
        <v>0</v>
      </c>
      <c r="CR20" s="94">
        <v>0</v>
      </c>
      <c r="CS20" s="94">
        <v>0</v>
      </c>
      <c r="CT20" s="94">
        <v>0</v>
      </c>
      <c r="CU20" s="61">
        <f>'прил Рус'!O20</f>
        <v>657.89400000000001</v>
      </c>
      <c r="CV20" s="61">
        <f>'прил Рус'!P20</f>
        <v>3585.5219999999999</v>
      </c>
      <c r="CW20" s="93">
        <v>0</v>
      </c>
      <c r="CX20" s="93">
        <v>0</v>
      </c>
      <c r="CY20" s="93">
        <v>0</v>
      </c>
      <c r="CZ20" s="93">
        <v>0</v>
      </c>
      <c r="DA20" s="93">
        <v>0</v>
      </c>
      <c r="DB20" s="93">
        <v>0</v>
      </c>
      <c r="DC20" s="93">
        <v>0</v>
      </c>
      <c r="DD20" s="93">
        <v>0</v>
      </c>
      <c r="DE20" s="93">
        <v>0</v>
      </c>
      <c r="DF20" s="93">
        <v>0</v>
      </c>
      <c r="DG20" s="93">
        <v>0</v>
      </c>
      <c r="DH20" s="93">
        <v>0</v>
      </c>
      <c r="DI20" s="93">
        <v>0</v>
      </c>
      <c r="DJ20" s="93">
        <v>0</v>
      </c>
      <c r="DK20" s="45">
        <f>'прил Рус'!Q20</f>
        <v>810.03099999999995</v>
      </c>
      <c r="DL20" s="45">
        <f>'прил Рус'!R20</f>
        <v>4414.6689500000002</v>
      </c>
      <c r="DM20" s="94">
        <v>11.664</v>
      </c>
      <c r="DN20" s="94">
        <v>63.57</v>
      </c>
      <c r="DO20" s="94">
        <v>11.664</v>
      </c>
      <c r="DP20" s="94">
        <v>63.57</v>
      </c>
      <c r="DQ20" s="94">
        <v>0</v>
      </c>
      <c r="DR20" s="94">
        <v>0</v>
      </c>
      <c r="DS20" s="94">
        <v>0</v>
      </c>
      <c r="DT20" s="94">
        <v>0</v>
      </c>
      <c r="DU20" s="94">
        <v>0</v>
      </c>
      <c r="DV20" s="94">
        <v>0</v>
      </c>
      <c r="DW20" s="94">
        <v>0</v>
      </c>
      <c r="DX20" s="94">
        <v>0</v>
      </c>
      <c r="DY20" s="94">
        <v>0</v>
      </c>
      <c r="DZ20" s="94">
        <v>0</v>
      </c>
      <c r="EA20" s="61">
        <f>'прил Рус'!S20</f>
        <v>505.68799999999999</v>
      </c>
      <c r="EB20" s="61">
        <f>'прил Рус'!T20</f>
        <v>2755.9996000000001</v>
      </c>
      <c r="EC20" s="94">
        <v>0</v>
      </c>
      <c r="ED20" s="94">
        <v>0</v>
      </c>
      <c r="EE20" s="94">
        <v>0</v>
      </c>
      <c r="EF20" s="94">
        <v>0</v>
      </c>
      <c r="EG20" s="94">
        <v>0</v>
      </c>
      <c r="EH20" s="94">
        <v>0</v>
      </c>
      <c r="EI20" s="94">
        <v>0</v>
      </c>
      <c r="EJ20" s="94">
        <v>0</v>
      </c>
      <c r="EK20" s="94">
        <v>0</v>
      </c>
      <c r="EL20" s="94">
        <v>0</v>
      </c>
      <c r="EM20" s="94">
        <v>0</v>
      </c>
      <c r="EN20" s="94">
        <v>0</v>
      </c>
      <c r="EO20" s="94">
        <v>0</v>
      </c>
      <c r="EP20" s="94">
        <v>0</v>
      </c>
      <c r="EQ20" s="61">
        <f>'прил Рус'!U20</f>
        <v>546.78599999999994</v>
      </c>
      <c r="ER20" s="61">
        <f>'прил Рус'!V20</f>
        <v>2979.9837000000002</v>
      </c>
      <c r="ES20" s="94">
        <v>0</v>
      </c>
      <c r="ET20" s="94">
        <v>0</v>
      </c>
      <c r="EU20" s="94">
        <v>0</v>
      </c>
      <c r="EV20" s="94">
        <v>0</v>
      </c>
      <c r="EW20" s="94">
        <v>0</v>
      </c>
      <c r="EX20" s="94">
        <v>0</v>
      </c>
      <c r="EY20" s="94">
        <v>0</v>
      </c>
      <c r="EZ20" s="94">
        <v>0</v>
      </c>
      <c r="FA20" s="94">
        <v>0</v>
      </c>
      <c r="FB20" s="94">
        <v>0</v>
      </c>
      <c r="FC20" s="94">
        <v>0</v>
      </c>
      <c r="FD20" s="94">
        <v>0</v>
      </c>
      <c r="FE20" s="94">
        <v>0</v>
      </c>
      <c r="FF20" s="94">
        <v>0</v>
      </c>
      <c r="FG20" s="61">
        <f>'прил Рус'!W20</f>
        <v>541.25599999999997</v>
      </c>
      <c r="FH20" s="61">
        <f>'прил Рус'!X20</f>
        <v>2949.8452000000002</v>
      </c>
      <c r="FI20" s="93">
        <v>0</v>
      </c>
      <c r="FJ20" s="93">
        <v>0</v>
      </c>
      <c r="FK20" s="93">
        <v>0</v>
      </c>
      <c r="FL20" s="93">
        <v>0</v>
      </c>
      <c r="FM20" s="93">
        <v>0</v>
      </c>
      <c r="FN20" s="93">
        <v>0</v>
      </c>
      <c r="FO20" s="93">
        <v>0</v>
      </c>
      <c r="FP20" s="93">
        <v>0</v>
      </c>
      <c r="FQ20" s="93">
        <v>0</v>
      </c>
      <c r="FR20" s="93">
        <v>0</v>
      </c>
      <c r="FS20" s="93">
        <v>0</v>
      </c>
      <c r="FT20" s="93">
        <v>0</v>
      </c>
      <c r="FU20" s="93">
        <v>0</v>
      </c>
      <c r="FV20" s="93">
        <v>0</v>
      </c>
      <c r="FW20" s="45">
        <f>'прил Рус'!Y20</f>
        <v>999.01599999999996</v>
      </c>
      <c r="FX20" s="45">
        <f>'прил Рус'!Z20</f>
        <v>5688.2697300000009</v>
      </c>
      <c r="FY20" s="94">
        <v>0</v>
      </c>
      <c r="FZ20" s="94">
        <v>0</v>
      </c>
      <c r="GA20" s="94">
        <v>0</v>
      </c>
      <c r="GB20" s="94">
        <v>0</v>
      </c>
      <c r="GC20" s="94">
        <v>0</v>
      </c>
      <c r="GD20" s="94">
        <v>0</v>
      </c>
      <c r="GE20" s="94">
        <v>0</v>
      </c>
      <c r="GF20" s="94">
        <v>0</v>
      </c>
      <c r="GG20" s="94">
        <v>0</v>
      </c>
      <c r="GH20" s="94">
        <v>0</v>
      </c>
      <c r="GI20" s="94">
        <v>0</v>
      </c>
      <c r="GJ20" s="94">
        <v>0</v>
      </c>
      <c r="GK20" s="94">
        <v>0</v>
      </c>
      <c r="GL20" s="94">
        <v>0</v>
      </c>
      <c r="GM20" s="94">
        <f t="shared" si="25"/>
        <v>11.664</v>
      </c>
      <c r="GN20" s="94">
        <f t="shared" si="0"/>
        <v>63.57</v>
      </c>
      <c r="GO20" s="94">
        <f t="shared" si="1"/>
        <v>11.664</v>
      </c>
      <c r="GP20" s="94">
        <f t="shared" si="2"/>
        <v>63.57</v>
      </c>
      <c r="GQ20" s="94">
        <f t="shared" si="3"/>
        <v>0</v>
      </c>
      <c r="GR20" s="94">
        <f t="shared" si="4"/>
        <v>0</v>
      </c>
      <c r="GS20" s="94">
        <f t="shared" si="5"/>
        <v>0</v>
      </c>
      <c r="GT20" s="94">
        <f t="shared" si="6"/>
        <v>0</v>
      </c>
      <c r="GU20" s="94">
        <f t="shared" si="7"/>
        <v>0</v>
      </c>
      <c r="GV20" s="94">
        <f t="shared" si="8"/>
        <v>0</v>
      </c>
      <c r="GW20" s="94">
        <f t="shared" si="9"/>
        <v>0</v>
      </c>
      <c r="GX20" s="94">
        <f t="shared" si="10"/>
        <v>0</v>
      </c>
      <c r="GY20" s="94">
        <f t="shared" si="11"/>
        <v>0</v>
      </c>
      <c r="GZ20" s="94">
        <f t="shared" si="12"/>
        <v>0</v>
      </c>
      <c r="HA20" s="94">
        <v>0</v>
      </c>
      <c r="HB20" s="94">
        <v>0</v>
      </c>
      <c r="HC20" s="94">
        <v>0</v>
      </c>
      <c r="HD20" s="94">
        <v>0</v>
      </c>
      <c r="HE20" s="94">
        <v>0</v>
      </c>
      <c r="HF20" s="94">
        <v>0</v>
      </c>
      <c r="HG20" s="94">
        <v>0</v>
      </c>
      <c r="HH20" s="94">
        <v>0</v>
      </c>
      <c r="HI20" s="94">
        <v>0</v>
      </c>
      <c r="HJ20" s="94">
        <v>0</v>
      </c>
      <c r="HK20" s="94">
        <v>0</v>
      </c>
      <c r="HL20" s="94">
        <v>0</v>
      </c>
      <c r="HM20" s="94">
        <v>0</v>
      </c>
      <c r="HN20" s="94">
        <v>0</v>
      </c>
      <c r="HO20" s="95">
        <f t="shared" si="26"/>
        <v>11.664</v>
      </c>
      <c r="HP20" s="95">
        <f t="shared" si="13"/>
        <v>63.57</v>
      </c>
      <c r="HQ20" s="95">
        <f t="shared" si="14"/>
        <v>11.664</v>
      </c>
      <c r="HR20" s="95">
        <f t="shared" si="27"/>
        <v>63.57</v>
      </c>
      <c r="HS20" s="95">
        <f t="shared" si="15"/>
        <v>0</v>
      </c>
      <c r="HT20" s="95">
        <f t="shared" si="16"/>
        <v>0</v>
      </c>
      <c r="HU20" s="95">
        <f t="shared" si="17"/>
        <v>0</v>
      </c>
      <c r="HV20" s="95">
        <f t="shared" si="18"/>
        <v>0</v>
      </c>
      <c r="HW20" s="95">
        <f t="shared" si="19"/>
        <v>0</v>
      </c>
      <c r="HX20" s="95">
        <f t="shared" si="20"/>
        <v>0</v>
      </c>
      <c r="HY20" s="95">
        <f t="shared" si="21"/>
        <v>0</v>
      </c>
      <c r="HZ20" s="95">
        <f t="shared" si="22"/>
        <v>0</v>
      </c>
      <c r="IA20" s="95">
        <f t="shared" si="23"/>
        <v>0</v>
      </c>
      <c r="IB20" s="95">
        <f t="shared" si="24"/>
        <v>0</v>
      </c>
      <c r="IC20" s="85">
        <f t="shared" si="28"/>
        <v>1.1708395463376912E-5</v>
      </c>
    </row>
    <row r="21" spans="1:237" s="96" customFormat="1" ht="38.25" x14ac:dyDescent="0.25">
      <c r="A21" s="105" t="s">
        <v>57</v>
      </c>
      <c r="B21" s="68" t="s">
        <v>58</v>
      </c>
      <c r="C21" s="78">
        <f>'прил Рус'!C21</f>
        <v>0</v>
      </c>
      <c r="D21" s="78">
        <f>'прил Рус'!D21</f>
        <v>0</v>
      </c>
      <c r="E21" s="92">
        <v>521.48400000000004</v>
      </c>
      <c r="F21" s="92">
        <v>2706.5</v>
      </c>
      <c r="G21" s="92">
        <v>521.48400000000004</v>
      </c>
      <c r="H21" s="92">
        <v>2706.5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44">
        <f>'прил Рус'!E21</f>
        <v>0</v>
      </c>
      <c r="T21" s="44">
        <f>'прил Рус'!F21</f>
        <v>0</v>
      </c>
      <c r="U21" s="93">
        <v>432.09399999999999</v>
      </c>
      <c r="V21" s="93">
        <v>2242.5680000000002</v>
      </c>
      <c r="W21" s="93">
        <v>432.09399999999999</v>
      </c>
      <c r="X21" s="93">
        <v>2242.5680000000002</v>
      </c>
      <c r="Y21" s="45">
        <v>0</v>
      </c>
      <c r="Z21" s="45">
        <v>0</v>
      </c>
      <c r="AA21" s="45">
        <v>0</v>
      </c>
      <c r="AB21" s="45">
        <v>0</v>
      </c>
      <c r="AC21" s="93">
        <v>0</v>
      </c>
      <c r="AD21" s="93">
        <v>0</v>
      </c>
      <c r="AE21" s="93">
        <v>0</v>
      </c>
      <c r="AF21" s="93">
        <v>0</v>
      </c>
      <c r="AG21" s="93">
        <v>0</v>
      </c>
      <c r="AH21" s="93">
        <v>0</v>
      </c>
      <c r="AI21" s="45">
        <f>'прил Рус'!G21</f>
        <v>0</v>
      </c>
      <c r="AJ21" s="45">
        <f>'прил Рус'!H21</f>
        <v>0</v>
      </c>
      <c r="AK21" s="92">
        <v>435.47</v>
      </c>
      <c r="AL21" s="92">
        <v>2260.0889999999999</v>
      </c>
      <c r="AM21" s="92">
        <v>435.47</v>
      </c>
      <c r="AN21" s="92">
        <v>2260.0889999999999</v>
      </c>
      <c r="AO21" s="44">
        <v>0</v>
      </c>
      <c r="AP21" s="44">
        <v>0</v>
      </c>
      <c r="AQ21" s="44">
        <v>0</v>
      </c>
      <c r="AR21" s="44">
        <v>0</v>
      </c>
      <c r="AS21" s="93">
        <v>0</v>
      </c>
      <c r="AT21" s="93">
        <v>0</v>
      </c>
      <c r="AU21" s="93">
        <v>0</v>
      </c>
      <c r="AV21" s="93">
        <v>0</v>
      </c>
      <c r="AW21" s="93">
        <v>0</v>
      </c>
      <c r="AX21" s="93">
        <v>0</v>
      </c>
      <c r="AY21" s="44">
        <f>'прил Рус'!I21</f>
        <v>0</v>
      </c>
      <c r="AZ21" s="44">
        <f>'прил Рус'!J21</f>
        <v>0</v>
      </c>
      <c r="BA21" s="93">
        <v>275.29700000000003</v>
      </c>
      <c r="BB21" s="93">
        <v>1428.7919999999999</v>
      </c>
      <c r="BC21" s="93">
        <v>275.29700000000003</v>
      </c>
      <c r="BD21" s="93">
        <v>1428.7919999999999</v>
      </c>
      <c r="BE21" s="45">
        <v>0</v>
      </c>
      <c r="BF21" s="45">
        <v>0</v>
      </c>
      <c r="BG21" s="45">
        <v>0</v>
      </c>
      <c r="BH21" s="45">
        <v>0</v>
      </c>
      <c r="BI21" s="93">
        <v>0</v>
      </c>
      <c r="BJ21" s="93">
        <v>0</v>
      </c>
      <c r="BK21" s="93">
        <v>0</v>
      </c>
      <c r="BL21" s="93">
        <v>0</v>
      </c>
      <c r="BM21" s="93">
        <v>0</v>
      </c>
      <c r="BN21" s="93">
        <v>0</v>
      </c>
      <c r="BO21" s="45">
        <f>'прил Рус'!K21</f>
        <v>0</v>
      </c>
      <c r="BP21" s="45">
        <f>'прил Рус'!L21</f>
        <v>0</v>
      </c>
      <c r="BQ21" s="94">
        <v>224.18799999999999</v>
      </c>
      <c r="BR21" s="94">
        <v>1163.5360000000001</v>
      </c>
      <c r="BS21" s="94">
        <v>224.18799999999999</v>
      </c>
      <c r="BT21" s="94">
        <v>1163.5360000000001</v>
      </c>
      <c r="BU21" s="94">
        <v>0</v>
      </c>
      <c r="BV21" s="94">
        <v>0</v>
      </c>
      <c r="BW21" s="94">
        <v>0</v>
      </c>
      <c r="BX21" s="94">
        <v>0</v>
      </c>
      <c r="BY21" s="94">
        <v>0</v>
      </c>
      <c r="BZ21" s="94">
        <v>0</v>
      </c>
      <c r="CA21" s="94">
        <v>0</v>
      </c>
      <c r="CB21" s="94">
        <v>0</v>
      </c>
      <c r="CC21" s="94">
        <v>0</v>
      </c>
      <c r="CD21" s="94">
        <v>0</v>
      </c>
      <c r="CE21" s="61">
        <f>'прил Рус'!M21</f>
        <v>0</v>
      </c>
      <c r="CF21" s="61">
        <f>'прил Рус'!N21</f>
        <v>0</v>
      </c>
      <c r="CG21" s="94">
        <v>246.9</v>
      </c>
      <c r="CH21" s="94">
        <v>1281.4110000000001</v>
      </c>
      <c r="CI21" s="94">
        <v>246.9</v>
      </c>
      <c r="CJ21" s="94">
        <v>1281.4110000000001</v>
      </c>
      <c r="CK21" s="94">
        <v>0</v>
      </c>
      <c r="CL21" s="94">
        <v>0</v>
      </c>
      <c r="CM21" s="94">
        <v>0</v>
      </c>
      <c r="CN21" s="94">
        <v>0</v>
      </c>
      <c r="CO21" s="94">
        <v>0</v>
      </c>
      <c r="CP21" s="94">
        <v>0</v>
      </c>
      <c r="CQ21" s="94">
        <v>0</v>
      </c>
      <c r="CR21" s="94">
        <v>0</v>
      </c>
      <c r="CS21" s="94">
        <v>0</v>
      </c>
      <c r="CT21" s="94">
        <v>0</v>
      </c>
      <c r="CU21" s="61">
        <f>'прил Рус'!O21</f>
        <v>0</v>
      </c>
      <c r="CV21" s="61">
        <f>'прил Рус'!P21</f>
        <v>0</v>
      </c>
      <c r="CW21" s="93">
        <v>235.08799999999999</v>
      </c>
      <c r="CX21" s="93">
        <v>1281.23</v>
      </c>
      <c r="CY21" s="93">
        <v>235.08799999999999</v>
      </c>
      <c r="CZ21" s="93">
        <v>1281.23</v>
      </c>
      <c r="DA21" s="93">
        <v>0</v>
      </c>
      <c r="DB21" s="93">
        <v>0</v>
      </c>
      <c r="DC21" s="93">
        <v>0</v>
      </c>
      <c r="DD21" s="93">
        <v>0</v>
      </c>
      <c r="DE21" s="93">
        <v>0</v>
      </c>
      <c r="DF21" s="93">
        <v>0</v>
      </c>
      <c r="DG21" s="93">
        <v>0</v>
      </c>
      <c r="DH21" s="93">
        <v>0</v>
      </c>
      <c r="DI21" s="93">
        <v>0</v>
      </c>
      <c r="DJ21" s="93">
        <v>0</v>
      </c>
      <c r="DK21" s="45">
        <f>'прил Рус'!Q21</f>
        <v>0</v>
      </c>
      <c r="DL21" s="45">
        <f>'прил Рус'!R21</f>
        <v>0</v>
      </c>
      <c r="DM21" s="94">
        <v>239.209</v>
      </c>
      <c r="DN21" s="94">
        <v>1303.6890000000001</v>
      </c>
      <c r="DO21" s="94">
        <v>239.209</v>
      </c>
      <c r="DP21" s="94">
        <v>1303.6890000000001</v>
      </c>
      <c r="DQ21" s="94">
        <v>0</v>
      </c>
      <c r="DR21" s="94">
        <v>0</v>
      </c>
      <c r="DS21" s="94">
        <v>0</v>
      </c>
      <c r="DT21" s="94">
        <v>0</v>
      </c>
      <c r="DU21" s="94">
        <v>0</v>
      </c>
      <c r="DV21" s="94">
        <v>0</v>
      </c>
      <c r="DW21" s="94">
        <v>0</v>
      </c>
      <c r="DX21" s="94">
        <v>0</v>
      </c>
      <c r="DY21" s="94">
        <v>0</v>
      </c>
      <c r="DZ21" s="94">
        <v>0</v>
      </c>
      <c r="EA21" s="61">
        <f>'прил Рус'!S21</f>
        <v>0</v>
      </c>
      <c r="EB21" s="61">
        <f>'прил Рус'!T21</f>
        <v>0</v>
      </c>
      <c r="EC21" s="94">
        <v>247.417</v>
      </c>
      <c r="ED21" s="94">
        <v>1348.423</v>
      </c>
      <c r="EE21" s="94">
        <v>247.417</v>
      </c>
      <c r="EF21" s="94">
        <v>1348.423</v>
      </c>
      <c r="EG21" s="94">
        <v>0</v>
      </c>
      <c r="EH21" s="94">
        <v>0</v>
      </c>
      <c r="EI21" s="94">
        <v>0</v>
      </c>
      <c r="EJ21" s="94">
        <v>0</v>
      </c>
      <c r="EK21" s="94">
        <v>0</v>
      </c>
      <c r="EL21" s="94">
        <v>0</v>
      </c>
      <c r="EM21" s="94">
        <v>0</v>
      </c>
      <c r="EN21" s="94">
        <v>0</v>
      </c>
      <c r="EO21" s="94">
        <v>0</v>
      </c>
      <c r="EP21" s="94">
        <v>0</v>
      </c>
      <c r="EQ21" s="61">
        <f>'прил Рус'!U21</f>
        <v>0</v>
      </c>
      <c r="ER21" s="61">
        <f>'прил Рус'!V21</f>
        <v>0</v>
      </c>
      <c r="ES21" s="94">
        <v>279.84699999999998</v>
      </c>
      <c r="ET21" s="94">
        <v>1525.1659999999999</v>
      </c>
      <c r="EU21" s="94">
        <v>279.84699999999998</v>
      </c>
      <c r="EV21" s="94">
        <v>1525.1659999999999</v>
      </c>
      <c r="EW21" s="94">
        <v>0</v>
      </c>
      <c r="EX21" s="94">
        <v>0</v>
      </c>
      <c r="EY21" s="94">
        <v>0</v>
      </c>
      <c r="EZ21" s="94">
        <v>0</v>
      </c>
      <c r="FA21" s="94">
        <v>0</v>
      </c>
      <c r="FB21" s="94">
        <v>0</v>
      </c>
      <c r="FC21" s="94">
        <v>0</v>
      </c>
      <c r="FD21" s="94">
        <v>0</v>
      </c>
      <c r="FE21" s="94">
        <v>0</v>
      </c>
      <c r="FF21" s="94">
        <v>0</v>
      </c>
      <c r="FG21" s="61">
        <f>'прил Рус'!W21</f>
        <v>0</v>
      </c>
      <c r="FH21" s="61">
        <f>'прил Рус'!X21</f>
        <v>0</v>
      </c>
      <c r="FI21" s="93">
        <v>397.31</v>
      </c>
      <c r="FJ21" s="93">
        <v>2165.34</v>
      </c>
      <c r="FK21" s="93">
        <v>397.31</v>
      </c>
      <c r="FL21" s="93">
        <v>2165.34</v>
      </c>
      <c r="FM21" s="93">
        <v>0</v>
      </c>
      <c r="FN21" s="93">
        <v>0</v>
      </c>
      <c r="FO21" s="93">
        <v>0</v>
      </c>
      <c r="FP21" s="93">
        <v>0</v>
      </c>
      <c r="FQ21" s="93">
        <v>0</v>
      </c>
      <c r="FR21" s="93">
        <v>0</v>
      </c>
      <c r="FS21" s="93">
        <v>0</v>
      </c>
      <c r="FT21" s="93">
        <v>0</v>
      </c>
      <c r="FU21" s="93">
        <v>0</v>
      </c>
      <c r="FV21" s="93">
        <v>0</v>
      </c>
      <c r="FW21" s="45">
        <f>'прил Рус'!Y21</f>
        <v>0</v>
      </c>
      <c r="FX21" s="45">
        <f>'прил Рус'!Z21</f>
        <v>0</v>
      </c>
      <c r="FY21" s="94">
        <v>474.31099999999998</v>
      </c>
      <c r="FZ21" s="94">
        <v>2817.4079999999999</v>
      </c>
      <c r="GA21" s="94">
        <v>474.31099999999998</v>
      </c>
      <c r="GB21" s="94">
        <v>2817.4079999999999</v>
      </c>
      <c r="GC21" s="94">
        <v>0</v>
      </c>
      <c r="GD21" s="94">
        <v>0</v>
      </c>
      <c r="GE21" s="94">
        <v>0</v>
      </c>
      <c r="GF21" s="94">
        <v>0</v>
      </c>
      <c r="GG21" s="94">
        <v>0</v>
      </c>
      <c r="GH21" s="94">
        <v>0</v>
      </c>
      <c r="GI21" s="94">
        <v>0</v>
      </c>
      <c r="GJ21" s="94">
        <v>0</v>
      </c>
      <c r="GK21" s="94">
        <v>0</v>
      </c>
      <c r="GL21" s="94">
        <v>0</v>
      </c>
      <c r="GM21" s="81">
        <f t="shared" si="25"/>
        <v>4008.6150000000002</v>
      </c>
      <c r="GN21" s="94">
        <f t="shared" si="0"/>
        <v>21524.151999999998</v>
      </c>
      <c r="GO21" s="94">
        <f t="shared" si="1"/>
        <v>4008.6150000000002</v>
      </c>
      <c r="GP21" s="94">
        <f t="shared" si="2"/>
        <v>21524.151999999998</v>
      </c>
      <c r="GQ21" s="94">
        <f t="shared" si="3"/>
        <v>0</v>
      </c>
      <c r="GR21" s="94">
        <f t="shared" si="4"/>
        <v>0</v>
      </c>
      <c r="GS21" s="94">
        <f t="shared" si="5"/>
        <v>0</v>
      </c>
      <c r="GT21" s="94">
        <f t="shared" si="6"/>
        <v>0</v>
      </c>
      <c r="GU21" s="94">
        <f t="shared" si="7"/>
        <v>0</v>
      </c>
      <c r="GV21" s="94">
        <f t="shared" si="8"/>
        <v>0</v>
      </c>
      <c r="GW21" s="94">
        <f t="shared" si="9"/>
        <v>0</v>
      </c>
      <c r="GX21" s="94">
        <f t="shared" si="10"/>
        <v>0</v>
      </c>
      <c r="GY21" s="94">
        <f t="shared" si="11"/>
        <v>0</v>
      </c>
      <c r="GZ21" s="94">
        <f t="shared" si="12"/>
        <v>0</v>
      </c>
      <c r="HA21" s="94">
        <v>67.254999999999995</v>
      </c>
      <c r="HB21" s="94">
        <v>416.00054000000006</v>
      </c>
      <c r="HC21" s="94">
        <v>67.254999999999995</v>
      </c>
      <c r="HD21" s="94">
        <v>416.00054000000006</v>
      </c>
      <c r="HE21" s="94">
        <v>0</v>
      </c>
      <c r="HF21" s="94">
        <v>0</v>
      </c>
      <c r="HG21" s="94">
        <v>0</v>
      </c>
      <c r="HH21" s="94">
        <v>0</v>
      </c>
      <c r="HI21" s="94">
        <v>0</v>
      </c>
      <c r="HJ21" s="94">
        <v>0</v>
      </c>
      <c r="HK21" s="94">
        <v>0</v>
      </c>
      <c r="HL21" s="94">
        <v>0</v>
      </c>
      <c r="HM21" s="94">
        <v>0</v>
      </c>
      <c r="HN21" s="94">
        <v>0</v>
      </c>
      <c r="HO21" s="95">
        <f t="shared" si="26"/>
        <v>4075.8700000000003</v>
      </c>
      <c r="HP21" s="95">
        <f t="shared" si="13"/>
        <v>21940.152539999999</v>
      </c>
      <c r="HQ21" s="95">
        <f t="shared" si="14"/>
        <v>4075.8700000000003</v>
      </c>
      <c r="HR21" s="95">
        <f t="shared" si="27"/>
        <v>21940.152539999999</v>
      </c>
      <c r="HS21" s="95">
        <f t="shared" si="15"/>
        <v>0</v>
      </c>
      <c r="HT21" s="95">
        <f t="shared" si="16"/>
        <v>0</v>
      </c>
      <c r="HU21" s="95">
        <f t="shared" si="17"/>
        <v>0</v>
      </c>
      <c r="HV21" s="95">
        <f t="shared" si="18"/>
        <v>0</v>
      </c>
      <c r="HW21" s="95">
        <f t="shared" si="19"/>
        <v>0</v>
      </c>
      <c r="HX21" s="95">
        <f t="shared" si="20"/>
        <v>0</v>
      </c>
      <c r="HY21" s="95">
        <f t="shared" si="21"/>
        <v>0</v>
      </c>
      <c r="HZ21" s="95">
        <f t="shared" si="22"/>
        <v>0</v>
      </c>
      <c r="IA21" s="95">
        <f t="shared" si="23"/>
        <v>0</v>
      </c>
      <c r="IB21" s="95">
        <f t="shared" si="24"/>
        <v>0</v>
      </c>
      <c r="IC21" s="85">
        <f t="shared" si="28"/>
        <v>4.0913835577258278E-3</v>
      </c>
    </row>
    <row r="22" spans="1:237" ht="15" x14ac:dyDescent="0.25">
      <c r="A22" s="106" t="s">
        <v>59</v>
      </c>
      <c r="B22" s="69" t="s">
        <v>60</v>
      </c>
      <c r="C22" s="78">
        <f>'прил Рус'!C22</f>
        <v>0</v>
      </c>
      <c r="D22" s="78">
        <f>'прил Рус'!D22</f>
        <v>0</v>
      </c>
      <c r="E22" s="44">
        <v>0</v>
      </c>
      <c r="F22" s="44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44">
        <f>'прил Рус'!E22</f>
        <v>0</v>
      </c>
      <c r="T22" s="44">
        <f>'прил Рус'!F22</f>
        <v>0</v>
      </c>
      <c r="U22" s="45">
        <v>0</v>
      </c>
      <c r="V22" s="45">
        <v>0</v>
      </c>
      <c r="W22" s="98">
        <v>0</v>
      </c>
      <c r="X22" s="98">
        <v>0</v>
      </c>
      <c r="Y22" s="45">
        <v>0</v>
      </c>
      <c r="Z22" s="45">
        <v>0</v>
      </c>
      <c r="AA22" s="45">
        <v>0</v>
      </c>
      <c r="AB22" s="45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45">
        <f>'прил Рус'!G22</f>
        <v>0</v>
      </c>
      <c r="AJ22" s="45">
        <f>'прил Рус'!H22</f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f>'прил Рус'!I22</f>
        <v>0</v>
      </c>
      <c r="AZ22" s="44">
        <f>'прил Рус'!J22</f>
        <v>0</v>
      </c>
      <c r="BA22" s="45">
        <v>0</v>
      </c>
      <c r="BB22" s="45">
        <v>0</v>
      </c>
      <c r="BC22" s="98">
        <v>0</v>
      </c>
      <c r="BD22" s="98">
        <v>0</v>
      </c>
      <c r="BE22" s="98">
        <v>0</v>
      </c>
      <c r="BF22" s="98">
        <v>0</v>
      </c>
      <c r="BG22" s="98">
        <v>0</v>
      </c>
      <c r="BH22" s="98">
        <v>0</v>
      </c>
      <c r="BI22" s="98">
        <v>0</v>
      </c>
      <c r="BJ22" s="98">
        <v>0</v>
      </c>
      <c r="BK22" s="98">
        <v>0</v>
      </c>
      <c r="BL22" s="98">
        <v>0</v>
      </c>
      <c r="BM22" s="98">
        <v>0</v>
      </c>
      <c r="BN22" s="98">
        <v>0</v>
      </c>
      <c r="BO22" s="45">
        <f>'прил Рус'!K22</f>
        <v>0</v>
      </c>
      <c r="BP22" s="45">
        <f>'прил Рус'!L22</f>
        <v>0</v>
      </c>
      <c r="BQ22" s="61">
        <v>0</v>
      </c>
      <c r="BR22" s="61">
        <v>0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0</v>
      </c>
      <c r="CC22" s="61">
        <v>0</v>
      </c>
      <c r="CD22" s="61">
        <v>0</v>
      </c>
      <c r="CE22" s="61">
        <f>'прил Рус'!M22</f>
        <v>0</v>
      </c>
      <c r="CF22" s="61">
        <f>'прил Рус'!N22</f>
        <v>0</v>
      </c>
      <c r="CG22" s="61">
        <v>0</v>
      </c>
      <c r="CH22" s="61">
        <v>0</v>
      </c>
      <c r="CI22" s="61">
        <v>0</v>
      </c>
      <c r="CJ22" s="61">
        <v>0</v>
      </c>
      <c r="CK22" s="61">
        <v>0</v>
      </c>
      <c r="CL22" s="61">
        <v>0</v>
      </c>
      <c r="CM22" s="61">
        <v>0</v>
      </c>
      <c r="CN22" s="61">
        <v>0</v>
      </c>
      <c r="CO22" s="61">
        <v>0</v>
      </c>
      <c r="CP22" s="61">
        <v>0</v>
      </c>
      <c r="CQ22" s="61">
        <v>0</v>
      </c>
      <c r="CR22" s="61">
        <v>0</v>
      </c>
      <c r="CS22" s="61">
        <v>0</v>
      </c>
      <c r="CT22" s="61">
        <v>0</v>
      </c>
      <c r="CU22" s="61">
        <f>'прил Рус'!O22</f>
        <v>0</v>
      </c>
      <c r="CV22" s="61">
        <f>'прил Рус'!P22</f>
        <v>0</v>
      </c>
      <c r="CW22" s="45">
        <v>0</v>
      </c>
      <c r="CX22" s="45">
        <v>0</v>
      </c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45">
        <f>'прил Рус'!Q22</f>
        <v>0</v>
      </c>
      <c r="DL22" s="45">
        <f>'прил Рус'!R22</f>
        <v>0</v>
      </c>
      <c r="DM22" s="61">
        <v>0</v>
      </c>
      <c r="DN22" s="61">
        <v>0</v>
      </c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>
        <f>'прил Рус'!S22</f>
        <v>0</v>
      </c>
      <c r="EB22" s="61">
        <f>'прил Рус'!T22</f>
        <v>0</v>
      </c>
      <c r="EC22" s="61">
        <v>0</v>
      </c>
      <c r="ED22" s="61">
        <v>0</v>
      </c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>
        <f>'прил Рус'!U22</f>
        <v>0</v>
      </c>
      <c r="ER22" s="61">
        <f>'прил Рус'!V22</f>
        <v>0</v>
      </c>
      <c r="ES22" s="61">
        <v>0</v>
      </c>
      <c r="ET22" s="61">
        <v>0</v>
      </c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>
        <f>'прил Рус'!W22</f>
        <v>0</v>
      </c>
      <c r="FH22" s="61">
        <f>'прил Рус'!X22</f>
        <v>0</v>
      </c>
      <c r="FI22" s="45">
        <v>0</v>
      </c>
      <c r="FJ22" s="45">
        <v>0</v>
      </c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45">
        <f>'прил Рус'!Y22</f>
        <v>0</v>
      </c>
      <c r="FX22" s="45">
        <f>'прил Рус'!Z22</f>
        <v>0</v>
      </c>
      <c r="FY22" s="61">
        <v>0</v>
      </c>
      <c r="FZ22" s="61">
        <v>0</v>
      </c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>
        <f t="shared" si="25"/>
        <v>0</v>
      </c>
      <c r="GN22" s="61">
        <f t="shared" si="0"/>
        <v>0</v>
      </c>
      <c r="GO22" s="61">
        <f t="shared" si="1"/>
        <v>0</v>
      </c>
      <c r="GP22" s="61">
        <f t="shared" si="2"/>
        <v>0</v>
      </c>
      <c r="GQ22" s="61">
        <f t="shared" si="3"/>
        <v>0</v>
      </c>
      <c r="GR22" s="61">
        <f t="shared" si="4"/>
        <v>0</v>
      </c>
      <c r="GS22" s="61">
        <f t="shared" si="5"/>
        <v>0</v>
      </c>
      <c r="GT22" s="61">
        <f t="shared" si="6"/>
        <v>0</v>
      </c>
      <c r="GU22" s="61">
        <f t="shared" si="7"/>
        <v>0</v>
      </c>
      <c r="GV22" s="61">
        <f t="shared" si="8"/>
        <v>0</v>
      </c>
      <c r="GW22" s="61">
        <f t="shared" si="9"/>
        <v>0</v>
      </c>
      <c r="GX22" s="61">
        <f t="shared" si="10"/>
        <v>0</v>
      </c>
      <c r="GY22" s="61">
        <f t="shared" si="11"/>
        <v>0</v>
      </c>
      <c r="GZ22" s="61">
        <f t="shared" si="12"/>
        <v>0</v>
      </c>
      <c r="HA22" s="61">
        <v>0</v>
      </c>
      <c r="HB22" s="61">
        <v>0</v>
      </c>
      <c r="HC22" s="61">
        <v>0</v>
      </c>
      <c r="HD22" s="61">
        <v>0</v>
      </c>
      <c r="HE22" s="61">
        <v>0</v>
      </c>
      <c r="HF22" s="61">
        <v>0</v>
      </c>
      <c r="HG22" s="61">
        <v>0</v>
      </c>
      <c r="HH22" s="61">
        <v>0</v>
      </c>
      <c r="HI22" s="61">
        <v>0</v>
      </c>
      <c r="HJ22" s="61">
        <v>0</v>
      </c>
      <c r="HK22" s="61">
        <v>0</v>
      </c>
      <c r="HL22" s="61">
        <v>0</v>
      </c>
      <c r="HM22" s="61">
        <v>0</v>
      </c>
      <c r="HN22" s="61">
        <v>0</v>
      </c>
      <c r="HO22" s="82">
        <f t="shared" si="26"/>
        <v>0</v>
      </c>
      <c r="HP22" s="82">
        <f t="shared" si="13"/>
        <v>0</v>
      </c>
      <c r="HQ22" s="82">
        <f t="shared" si="14"/>
        <v>0</v>
      </c>
      <c r="HR22" s="82">
        <f t="shared" si="27"/>
        <v>0</v>
      </c>
      <c r="HS22" s="82">
        <f t="shared" si="15"/>
        <v>0</v>
      </c>
      <c r="HT22" s="82">
        <f t="shared" si="16"/>
        <v>0</v>
      </c>
      <c r="HU22" s="82">
        <f t="shared" si="17"/>
        <v>0</v>
      </c>
      <c r="HV22" s="82">
        <f t="shared" si="18"/>
        <v>0</v>
      </c>
      <c r="HW22" s="82">
        <f t="shared" si="19"/>
        <v>0</v>
      </c>
      <c r="HX22" s="82">
        <f t="shared" si="20"/>
        <v>0</v>
      </c>
      <c r="HY22" s="82">
        <f t="shared" si="21"/>
        <v>0</v>
      </c>
      <c r="HZ22" s="82">
        <f t="shared" si="22"/>
        <v>0</v>
      </c>
      <c r="IA22" s="82">
        <f t="shared" si="23"/>
        <v>0</v>
      </c>
      <c r="IB22" s="82">
        <f t="shared" si="24"/>
        <v>0</v>
      </c>
      <c r="IC22" s="85"/>
    </row>
    <row r="23" spans="1:237" ht="15" x14ac:dyDescent="0.25">
      <c r="A23" s="102" t="s">
        <v>61</v>
      </c>
      <c r="B23" s="69" t="s">
        <v>62</v>
      </c>
      <c r="C23" s="107">
        <f>C15+C9</f>
        <v>651.45699999999999</v>
      </c>
      <c r="D23" s="107">
        <f t="shared" ref="D23:BO23" si="29">D15+D9</f>
        <v>3381.0618399999998</v>
      </c>
      <c r="E23" s="107">
        <f t="shared" si="29"/>
        <v>90348.931599000003</v>
      </c>
      <c r="F23" s="107">
        <f t="shared" si="29"/>
        <v>404296.84900000005</v>
      </c>
      <c r="G23" s="107">
        <f t="shared" si="29"/>
        <v>90283.340000000011</v>
      </c>
      <c r="H23" s="107">
        <f t="shared" si="29"/>
        <v>404010.04399999999</v>
      </c>
      <c r="I23" s="107">
        <f t="shared" si="29"/>
        <v>0</v>
      </c>
      <c r="J23" s="107">
        <f t="shared" si="29"/>
        <v>0</v>
      </c>
      <c r="K23" s="107">
        <f t="shared" si="29"/>
        <v>0</v>
      </c>
      <c r="L23" s="107">
        <f t="shared" si="29"/>
        <v>0</v>
      </c>
      <c r="M23" s="107">
        <f t="shared" si="29"/>
        <v>25.448</v>
      </c>
      <c r="N23" s="107">
        <f t="shared" si="29"/>
        <v>0.50600000000000001</v>
      </c>
      <c r="O23" s="107">
        <f t="shared" si="29"/>
        <v>39.637598999999994</v>
      </c>
      <c r="P23" s="107">
        <f t="shared" si="29"/>
        <v>83.541000000000011</v>
      </c>
      <c r="Q23" s="107">
        <f t="shared" si="29"/>
        <v>2.3780000000000001</v>
      </c>
      <c r="R23" s="107">
        <f t="shared" si="29"/>
        <v>200.886</v>
      </c>
      <c r="S23" s="107">
        <f t="shared" si="29"/>
        <v>595.09</v>
      </c>
      <c r="T23" s="107">
        <f t="shared" si="29"/>
        <v>3088.5171</v>
      </c>
      <c r="U23" s="107">
        <f t="shared" si="29"/>
        <v>89233.350604000123</v>
      </c>
      <c r="V23" s="107">
        <f t="shared" si="29"/>
        <v>398649.26775999996</v>
      </c>
      <c r="W23" s="107">
        <f t="shared" si="29"/>
        <v>89165.897824000116</v>
      </c>
      <c r="X23" s="107">
        <f t="shared" si="29"/>
        <v>398296.73800000001</v>
      </c>
      <c r="Y23" s="107">
        <f t="shared" si="29"/>
        <v>0</v>
      </c>
      <c r="Z23" s="107">
        <f t="shared" si="29"/>
        <v>0</v>
      </c>
      <c r="AA23" s="107">
        <f t="shared" si="29"/>
        <v>0</v>
      </c>
      <c r="AB23" s="107">
        <f t="shared" si="29"/>
        <v>0</v>
      </c>
      <c r="AC23" s="107">
        <f t="shared" si="29"/>
        <v>19.777864000000005</v>
      </c>
      <c r="AD23" s="107">
        <f t="shared" si="29"/>
        <v>0.39100000000000001</v>
      </c>
      <c r="AE23" s="107">
        <f t="shared" si="29"/>
        <v>47.283915999999962</v>
      </c>
      <c r="AF23" s="107">
        <f t="shared" si="29"/>
        <v>75.917510000000007</v>
      </c>
      <c r="AG23" s="107">
        <f t="shared" si="29"/>
        <v>1.8377000000000001</v>
      </c>
      <c r="AH23" s="107">
        <f t="shared" si="29"/>
        <v>274.77454999999998</v>
      </c>
      <c r="AI23" s="107">
        <f t="shared" si="29"/>
        <v>526.96900000000005</v>
      </c>
      <c r="AJ23" s="107">
        <f t="shared" si="29"/>
        <v>2734.9691200000002</v>
      </c>
      <c r="AK23" s="107">
        <f t="shared" si="29"/>
        <v>79769.041928999999</v>
      </c>
      <c r="AL23" s="107">
        <f t="shared" si="29"/>
        <v>357467.74700000003</v>
      </c>
      <c r="AM23" s="107">
        <f t="shared" si="29"/>
        <v>79733.449928999995</v>
      </c>
      <c r="AN23" s="107">
        <f t="shared" si="29"/>
        <v>357329.1</v>
      </c>
      <c r="AO23" s="107">
        <f t="shared" si="29"/>
        <v>0</v>
      </c>
      <c r="AP23" s="107">
        <f t="shared" si="29"/>
        <v>0</v>
      </c>
      <c r="AQ23" s="107">
        <f t="shared" si="29"/>
        <v>0</v>
      </c>
      <c r="AR23" s="107">
        <f t="shared" si="29"/>
        <v>0</v>
      </c>
      <c r="AS23" s="107">
        <f t="shared" si="29"/>
        <v>11.043000000000001</v>
      </c>
      <c r="AT23" s="107">
        <f t="shared" si="29"/>
        <v>0.57099999999999995</v>
      </c>
      <c r="AU23" s="107">
        <f t="shared" si="29"/>
        <v>23.978000000000002</v>
      </c>
      <c r="AV23" s="107">
        <f t="shared" si="29"/>
        <v>31.014000000000003</v>
      </c>
      <c r="AW23" s="107">
        <f t="shared" si="29"/>
        <v>2.7980000000000005</v>
      </c>
      <c r="AX23" s="107">
        <f t="shared" si="29"/>
        <v>104.83500000000001</v>
      </c>
      <c r="AY23" s="107">
        <f t="shared" si="29"/>
        <v>467.75700000000001</v>
      </c>
      <c r="AZ23" s="107">
        <f t="shared" si="29"/>
        <v>2427.6588400000001</v>
      </c>
      <c r="BA23" s="107">
        <f t="shared" si="29"/>
        <v>78438.621000000014</v>
      </c>
      <c r="BB23" s="107">
        <f t="shared" si="29"/>
        <v>351918.97399999999</v>
      </c>
      <c r="BC23" s="107">
        <f t="shared" si="29"/>
        <v>78393.393000000011</v>
      </c>
      <c r="BD23" s="107">
        <f t="shared" si="29"/>
        <v>351714.00699999998</v>
      </c>
      <c r="BE23" s="107">
        <f t="shared" si="29"/>
        <v>0</v>
      </c>
      <c r="BF23" s="107">
        <f t="shared" si="29"/>
        <v>0</v>
      </c>
      <c r="BG23" s="107">
        <f t="shared" si="29"/>
        <v>0</v>
      </c>
      <c r="BH23" s="107">
        <f t="shared" si="29"/>
        <v>0</v>
      </c>
      <c r="BI23" s="107">
        <f t="shared" si="29"/>
        <v>13.975</v>
      </c>
      <c r="BJ23" s="107">
        <f t="shared" si="29"/>
        <v>0</v>
      </c>
      <c r="BK23" s="107">
        <f t="shared" si="29"/>
        <v>31.253</v>
      </c>
      <c r="BL23" s="107">
        <f t="shared" si="29"/>
        <v>46.845999999999997</v>
      </c>
      <c r="BM23" s="107">
        <f t="shared" si="29"/>
        <v>0</v>
      </c>
      <c r="BN23" s="107">
        <f t="shared" si="29"/>
        <v>158.12099999999998</v>
      </c>
      <c r="BO23" s="107">
        <f t="shared" si="29"/>
        <v>521.346</v>
      </c>
      <c r="BP23" s="107">
        <f t="shared" ref="BP23:EA23" si="30">BP15+BP9</f>
        <v>2705.7857400000003</v>
      </c>
      <c r="BQ23" s="107">
        <f t="shared" si="30"/>
        <v>72102.203999999998</v>
      </c>
      <c r="BR23" s="107">
        <f t="shared" si="30"/>
        <v>327478.86000000004</v>
      </c>
      <c r="BS23" s="107">
        <f t="shared" si="30"/>
        <v>72055.727000000014</v>
      </c>
      <c r="BT23" s="107">
        <f t="shared" si="30"/>
        <v>327271.25</v>
      </c>
      <c r="BU23" s="107">
        <f t="shared" si="30"/>
        <v>0</v>
      </c>
      <c r="BV23" s="107">
        <f t="shared" si="30"/>
        <v>0</v>
      </c>
      <c r="BW23" s="107">
        <f t="shared" si="30"/>
        <v>0</v>
      </c>
      <c r="BX23" s="107">
        <f t="shared" si="30"/>
        <v>0</v>
      </c>
      <c r="BY23" s="107">
        <f t="shared" si="30"/>
        <v>15.789</v>
      </c>
      <c r="BZ23" s="107">
        <f t="shared" si="30"/>
        <v>0.53</v>
      </c>
      <c r="CA23" s="107">
        <f t="shared" si="30"/>
        <v>30.158000000000001</v>
      </c>
      <c r="CB23" s="107">
        <f t="shared" si="30"/>
        <v>53.732000000000006</v>
      </c>
      <c r="CC23" s="107">
        <f t="shared" si="30"/>
        <v>2.597</v>
      </c>
      <c r="CD23" s="107">
        <f t="shared" si="30"/>
        <v>151.28099999999998</v>
      </c>
      <c r="CE23" s="107">
        <f t="shared" si="30"/>
        <v>651.45699999999999</v>
      </c>
      <c r="CF23" s="107">
        <f t="shared" si="30"/>
        <v>3381.0618399999998</v>
      </c>
      <c r="CG23" s="107">
        <f t="shared" si="30"/>
        <v>74658.179000000004</v>
      </c>
      <c r="CH23" s="107">
        <f t="shared" si="30"/>
        <v>340795.81299999997</v>
      </c>
      <c r="CI23" s="107">
        <f t="shared" si="30"/>
        <v>74603.084000000003</v>
      </c>
      <c r="CJ23" s="107">
        <f t="shared" si="30"/>
        <v>340535.27599999995</v>
      </c>
      <c r="CK23" s="107">
        <f t="shared" si="30"/>
        <v>0</v>
      </c>
      <c r="CL23" s="107">
        <f t="shared" si="30"/>
        <v>0</v>
      </c>
      <c r="CM23" s="107">
        <f t="shared" si="30"/>
        <v>0</v>
      </c>
      <c r="CN23" s="107">
        <f t="shared" si="30"/>
        <v>0</v>
      </c>
      <c r="CO23" s="107">
        <f t="shared" si="30"/>
        <v>20.114999999999998</v>
      </c>
      <c r="CP23" s="107">
        <f t="shared" si="30"/>
        <v>0.108</v>
      </c>
      <c r="CQ23" s="107">
        <f t="shared" si="30"/>
        <v>34.872</v>
      </c>
      <c r="CR23" s="107">
        <f t="shared" si="30"/>
        <v>70.730999999999995</v>
      </c>
      <c r="CS23" s="107">
        <f t="shared" si="30"/>
        <v>0.52900000000000003</v>
      </c>
      <c r="CT23" s="107">
        <f t="shared" si="30"/>
        <v>189.27700000000002</v>
      </c>
      <c r="CU23" s="107">
        <f t="shared" si="30"/>
        <v>657.89400000000001</v>
      </c>
      <c r="CV23" s="107">
        <f t="shared" si="30"/>
        <v>3585.5219999999999</v>
      </c>
      <c r="CW23" s="107">
        <f t="shared" si="30"/>
        <v>83647.123999999996</v>
      </c>
      <c r="CX23" s="107">
        <f t="shared" si="30"/>
        <v>402971.18299999996</v>
      </c>
      <c r="CY23" s="107">
        <f t="shared" si="30"/>
        <v>83576.520999999993</v>
      </c>
      <c r="CZ23" s="107">
        <f t="shared" si="30"/>
        <v>402531.967</v>
      </c>
      <c r="DA23" s="107">
        <f t="shared" si="30"/>
        <v>1.093</v>
      </c>
      <c r="DB23" s="107">
        <f t="shared" si="30"/>
        <v>69.100999999999999</v>
      </c>
      <c r="DC23" s="107">
        <f t="shared" si="30"/>
        <v>4.3280000000000003</v>
      </c>
      <c r="DD23" s="107">
        <f t="shared" si="30"/>
        <v>433.26299999999998</v>
      </c>
      <c r="DE23" s="107">
        <f t="shared" si="30"/>
        <v>9.1999999999999998E-2</v>
      </c>
      <c r="DF23" s="107">
        <f t="shared" si="30"/>
        <v>0.14899999999999999</v>
      </c>
      <c r="DG23" s="107">
        <f t="shared" si="30"/>
        <v>0.16800000000000001</v>
      </c>
      <c r="DH23" s="107">
        <f t="shared" si="30"/>
        <v>0.253</v>
      </c>
      <c r="DI23" s="107">
        <f t="shared" si="30"/>
        <v>0.73</v>
      </c>
      <c r="DJ23" s="107">
        <f t="shared" si="30"/>
        <v>0.64200000000000002</v>
      </c>
      <c r="DK23" s="107">
        <f t="shared" si="30"/>
        <v>810.03099999999995</v>
      </c>
      <c r="DL23" s="107">
        <f t="shared" si="30"/>
        <v>4414.6689500000002</v>
      </c>
      <c r="DM23" s="107">
        <f t="shared" si="30"/>
        <v>95895.406000000003</v>
      </c>
      <c r="DN23" s="107">
        <f t="shared" si="30"/>
        <v>465053.136</v>
      </c>
      <c r="DO23" s="107">
        <f t="shared" si="30"/>
        <v>95831.661000000007</v>
      </c>
      <c r="DP23" s="107">
        <f t="shared" si="30"/>
        <v>464694.87900000002</v>
      </c>
      <c r="DQ23" s="107">
        <f t="shared" si="30"/>
        <v>17.61</v>
      </c>
      <c r="DR23" s="107">
        <f t="shared" si="30"/>
        <v>45.813000000000002</v>
      </c>
      <c r="DS23" s="107">
        <f t="shared" si="30"/>
        <v>69.736000000000004</v>
      </c>
      <c r="DT23" s="107">
        <f t="shared" si="30"/>
        <v>287.24799999999999</v>
      </c>
      <c r="DU23" s="107">
        <f t="shared" si="30"/>
        <v>8.1000000000000003E-2</v>
      </c>
      <c r="DV23" s="107">
        <f t="shared" si="30"/>
        <v>0.12</v>
      </c>
      <c r="DW23" s="107">
        <f t="shared" si="30"/>
        <v>0.121</v>
      </c>
      <c r="DX23" s="107">
        <f t="shared" si="30"/>
        <v>0.223</v>
      </c>
      <c r="DY23" s="107">
        <f t="shared" si="30"/>
        <v>0.58799999999999997</v>
      </c>
      <c r="DZ23" s="107">
        <f t="shared" si="30"/>
        <v>0.46200000000000002</v>
      </c>
      <c r="EA23" s="107">
        <f t="shared" si="30"/>
        <v>505.68799999999999</v>
      </c>
      <c r="EB23" s="107">
        <f t="shared" ref="EB23:GM23" si="31">EB15+EB9</f>
        <v>2755.9996000000001</v>
      </c>
      <c r="EC23" s="107">
        <f t="shared" si="31"/>
        <v>85231.922000000006</v>
      </c>
      <c r="ED23" s="107">
        <f t="shared" si="31"/>
        <v>408840.82700000005</v>
      </c>
      <c r="EE23" s="107">
        <f t="shared" si="31"/>
        <v>85166.067999999999</v>
      </c>
      <c r="EF23" s="107">
        <f t="shared" si="31"/>
        <v>408486.31799999997</v>
      </c>
      <c r="EG23" s="107">
        <f t="shared" si="31"/>
        <v>24.968</v>
      </c>
      <c r="EH23" s="107">
        <f t="shared" si="31"/>
        <v>40.575000000000003</v>
      </c>
      <c r="EI23" s="107">
        <f t="shared" si="31"/>
        <v>98.873000000000005</v>
      </c>
      <c r="EJ23" s="107">
        <f t="shared" si="31"/>
        <v>254.405</v>
      </c>
      <c r="EK23" s="107">
        <f t="shared" si="31"/>
        <v>6.6000000000000003E-2</v>
      </c>
      <c r="EL23" s="107">
        <f t="shared" si="31"/>
        <v>0.104</v>
      </c>
      <c r="EM23" s="107">
        <f t="shared" si="31"/>
        <v>0.14099999999999999</v>
      </c>
      <c r="EN23" s="107">
        <f t="shared" si="31"/>
        <v>0.182</v>
      </c>
      <c r="EO23" s="107">
        <f t="shared" si="31"/>
        <v>0.51</v>
      </c>
      <c r="EP23" s="107">
        <f t="shared" si="31"/>
        <v>0.53900000000000003</v>
      </c>
      <c r="EQ23" s="107">
        <f t="shared" si="31"/>
        <v>546.78599999999994</v>
      </c>
      <c r="ER23" s="107">
        <f t="shared" si="31"/>
        <v>2979.9837000000002</v>
      </c>
      <c r="ES23" s="107">
        <f t="shared" si="31"/>
        <v>72381.803</v>
      </c>
      <c r="ET23" s="107">
        <f t="shared" si="31"/>
        <v>345660.152</v>
      </c>
      <c r="EU23" s="107">
        <f t="shared" si="31"/>
        <v>72333.491999999998</v>
      </c>
      <c r="EV23" s="107">
        <f t="shared" si="31"/>
        <v>345404.91100000002</v>
      </c>
      <c r="EW23" s="107">
        <f t="shared" si="31"/>
        <v>20.052</v>
      </c>
      <c r="EX23" s="107">
        <f t="shared" si="31"/>
        <v>27.745999999999999</v>
      </c>
      <c r="EY23" s="107">
        <f t="shared" si="31"/>
        <v>79.406000000000006</v>
      </c>
      <c r="EZ23" s="107">
        <f t="shared" si="31"/>
        <v>173.96700000000001</v>
      </c>
      <c r="FA23" s="107">
        <f t="shared" si="31"/>
        <v>0.22800000000000001</v>
      </c>
      <c r="FB23" s="107">
        <f t="shared" si="31"/>
        <v>0.14099999999999999</v>
      </c>
      <c r="FC23" s="107">
        <f t="shared" si="31"/>
        <v>0.14399999999999999</v>
      </c>
      <c r="FD23" s="107">
        <f t="shared" si="31"/>
        <v>0.627</v>
      </c>
      <c r="FE23" s="107">
        <f t="shared" si="31"/>
        <v>0.69099999999999995</v>
      </c>
      <c r="FF23" s="107">
        <f t="shared" si="31"/>
        <v>0.55000000000000004</v>
      </c>
      <c r="FG23" s="107">
        <f t="shared" si="31"/>
        <v>541.25599999999997</v>
      </c>
      <c r="FH23" s="107">
        <f t="shared" si="31"/>
        <v>2949.8452000000002</v>
      </c>
      <c r="FI23" s="107">
        <f t="shared" si="31"/>
        <v>82726.709999999977</v>
      </c>
      <c r="FJ23" s="107">
        <f t="shared" si="31"/>
        <v>390434.41200000001</v>
      </c>
      <c r="FK23" s="107">
        <f t="shared" si="31"/>
        <v>82682.304999999993</v>
      </c>
      <c r="FL23" s="107">
        <f t="shared" si="31"/>
        <v>390184.28200000001</v>
      </c>
      <c r="FM23" s="107">
        <f t="shared" si="31"/>
        <v>11.644</v>
      </c>
      <c r="FN23" s="107">
        <f t="shared" si="31"/>
        <v>32.232999999999997</v>
      </c>
      <c r="FO23" s="107">
        <f t="shared" si="31"/>
        <v>46.11</v>
      </c>
      <c r="FP23" s="107">
        <f t="shared" si="31"/>
        <v>202.101</v>
      </c>
      <c r="FQ23" s="107">
        <f t="shared" si="31"/>
        <v>0.186</v>
      </c>
      <c r="FR23" s="107">
        <f t="shared" si="31"/>
        <v>9.2999999999999999E-2</v>
      </c>
      <c r="FS23" s="107">
        <f t="shared" si="31"/>
        <v>0.249</v>
      </c>
      <c r="FT23" s="107">
        <f t="shared" si="31"/>
        <v>0.51100000000000001</v>
      </c>
      <c r="FU23" s="107">
        <f t="shared" si="31"/>
        <v>0.45600000000000002</v>
      </c>
      <c r="FV23" s="107">
        <f t="shared" si="31"/>
        <v>0.95199999999999996</v>
      </c>
      <c r="FW23" s="107">
        <f t="shared" si="31"/>
        <v>999.01599999999996</v>
      </c>
      <c r="FX23" s="107">
        <f t="shared" si="31"/>
        <v>5688.2697300000009</v>
      </c>
      <c r="FY23" s="107">
        <f t="shared" si="31"/>
        <v>88544.077999999994</v>
      </c>
      <c r="FZ23" s="107">
        <f t="shared" si="31"/>
        <v>451659.64299999998</v>
      </c>
      <c r="GA23" s="107">
        <f t="shared" si="31"/>
        <v>88466.275999999983</v>
      </c>
      <c r="GB23" s="107">
        <f t="shared" si="31"/>
        <v>451247.59500000003</v>
      </c>
      <c r="GC23" s="107">
        <f t="shared" si="31"/>
        <v>18.841999999999999</v>
      </c>
      <c r="GD23" s="107">
        <f t="shared" si="31"/>
        <v>57.254000000000005</v>
      </c>
      <c r="GE23" s="107">
        <f t="shared" si="31"/>
        <v>67.988</v>
      </c>
      <c r="GF23" s="107">
        <f t="shared" si="31"/>
        <v>336.91800000000001</v>
      </c>
      <c r="GG23" s="107">
        <f t="shared" si="31"/>
        <v>0.46300000000000002</v>
      </c>
      <c r="GH23" s="107">
        <f t="shared" si="31"/>
        <v>0.47799999999999998</v>
      </c>
      <c r="GI23" s="107">
        <f t="shared" si="31"/>
        <v>0.76500000000000001</v>
      </c>
      <c r="GJ23" s="107">
        <f t="shared" si="31"/>
        <v>1.3979999999999999</v>
      </c>
      <c r="GK23" s="107">
        <f t="shared" si="31"/>
        <v>2.5619999999999998</v>
      </c>
      <c r="GL23" s="107">
        <f t="shared" si="31"/>
        <v>3.1819999999999999</v>
      </c>
      <c r="GM23" s="107">
        <f t="shared" si="31"/>
        <v>992977.37113200023</v>
      </c>
      <c r="GN23" s="107">
        <f t="shared" ref="GN23:IB23" si="32">GN15+GN9</f>
        <v>4645226.8637600001</v>
      </c>
      <c r="GO23" s="107">
        <f t="shared" si="32"/>
        <v>992291.21475300007</v>
      </c>
      <c r="GP23" s="107">
        <f t="shared" si="32"/>
        <v>4641706.3670000006</v>
      </c>
      <c r="GQ23" s="107">
        <f t="shared" si="32"/>
        <v>94.209000000000003</v>
      </c>
      <c r="GR23" s="107">
        <f t="shared" si="32"/>
        <v>272.72199999999998</v>
      </c>
      <c r="GS23" s="107">
        <f t="shared" si="32"/>
        <v>366.44099999999997</v>
      </c>
      <c r="GT23" s="107">
        <f t="shared" si="32"/>
        <v>1687.9019999999998</v>
      </c>
      <c r="GU23" s="107">
        <f t="shared" si="32"/>
        <v>107.26386400000001</v>
      </c>
      <c r="GV23" s="107">
        <f t="shared" si="32"/>
        <v>3.1909999999999998</v>
      </c>
      <c r="GW23" s="107">
        <f t="shared" si="32"/>
        <v>208.77051499999996</v>
      </c>
      <c r="GX23" s="107">
        <f t="shared" si="32"/>
        <v>364.97551000000004</v>
      </c>
      <c r="GY23" s="107">
        <f t="shared" si="32"/>
        <v>15.676699999999999</v>
      </c>
      <c r="GZ23" s="107">
        <f t="shared" si="32"/>
        <v>1085.50155</v>
      </c>
      <c r="HA23" s="107">
        <f t="shared" si="32"/>
        <v>3230.8656399999991</v>
      </c>
      <c r="HB23" s="107">
        <f t="shared" si="32"/>
        <v>18299.524899999997</v>
      </c>
      <c r="HC23" s="107">
        <f t="shared" si="32"/>
        <v>3230.8656399999991</v>
      </c>
      <c r="HD23" s="107">
        <f t="shared" si="32"/>
        <v>18299.524899999997</v>
      </c>
      <c r="HE23" s="107">
        <f t="shared" si="32"/>
        <v>0</v>
      </c>
      <c r="HF23" s="107">
        <f t="shared" si="32"/>
        <v>0</v>
      </c>
      <c r="HG23" s="107">
        <f t="shared" si="32"/>
        <v>0</v>
      </c>
      <c r="HH23" s="107">
        <f t="shared" si="32"/>
        <v>0</v>
      </c>
      <c r="HI23" s="107">
        <f t="shared" si="32"/>
        <v>0</v>
      </c>
      <c r="HJ23" s="107">
        <f t="shared" si="32"/>
        <v>0</v>
      </c>
      <c r="HK23" s="107">
        <f t="shared" si="32"/>
        <v>0</v>
      </c>
      <c r="HL23" s="107">
        <f t="shared" si="32"/>
        <v>0</v>
      </c>
      <c r="HM23" s="107">
        <f t="shared" si="32"/>
        <v>0</v>
      </c>
      <c r="HN23" s="107">
        <f t="shared" si="32"/>
        <v>0</v>
      </c>
      <c r="HO23" s="107">
        <f t="shared" si="32"/>
        <v>996208.23677200021</v>
      </c>
      <c r="HP23" s="107">
        <f t="shared" si="32"/>
        <v>4663526.3886600006</v>
      </c>
      <c r="HQ23" s="107">
        <f t="shared" si="32"/>
        <v>995522.08039300004</v>
      </c>
      <c r="HR23" s="107">
        <f t="shared" si="32"/>
        <v>4660005.8919000002</v>
      </c>
      <c r="HS23" s="107">
        <f t="shared" si="32"/>
        <v>94.209000000000003</v>
      </c>
      <c r="HT23" s="107">
        <f t="shared" si="32"/>
        <v>272.72199999999998</v>
      </c>
      <c r="HU23" s="107">
        <f t="shared" si="32"/>
        <v>366.44099999999997</v>
      </c>
      <c r="HV23" s="107">
        <f t="shared" si="32"/>
        <v>1687.9019999999998</v>
      </c>
      <c r="HW23" s="107">
        <f t="shared" si="32"/>
        <v>107.26386400000001</v>
      </c>
      <c r="HX23" s="107">
        <f t="shared" si="32"/>
        <v>3.1909999999999998</v>
      </c>
      <c r="HY23" s="107">
        <f t="shared" si="32"/>
        <v>208.77051499999996</v>
      </c>
      <c r="HZ23" s="107">
        <f t="shared" si="32"/>
        <v>364.97551000000004</v>
      </c>
      <c r="IA23" s="107">
        <f t="shared" si="32"/>
        <v>15.676699999999999</v>
      </c>
      <c r="IB23" s="107">
        <f t="shared" si="32"/>
        <v>1085.50155</v>
      </c>
      <c r="IC23" s="85"/>
    </row>
    <row r="24" spans="1:237" x14ac:dyDescent="0.25">
      <c r="E24" s="100">
        <f>(C10+E10-I10-J10-M10-N10-O10)/(C23+E23)</f>
        <v>0.46191421429228835</v>
      </c>
    </row>
    <row r="25" spans="1:237" x14ac:dyDescent="0.25">
      <c r="HO25" s="100">
        <f>HO16+HO17+HO18+HO19+HO20+HO21</f>
        <v>108869.27100000001</v>
      </c>
    </row>
  </sheetData>
  <mergeCells count="171">
    <mergeCell ref="GE3:GF3"/>
    <mergeCell ref="GE2:GF2"/>
    <mergeCell ref="GJ2:GL2"/>
    <mergeCell ref="GJ3:GL3"/>
    <mergeCell ref="GM1:GZ1"/>
    <mergeCell ref="GS2:GT2"/>
    <mergeCell ref="GX2:GZ2"/>
    <mergeCell ref="GS3:GT3"/>
    <mergeCell ref="GX3:GZ3"/>
    <mergeCell ref="FW1:GL1"/>
    <mergeCell ref="GU2:GW3"/>
    <mergeCell ref="GQ2:GR3"/>
    <mergeCell ref="GO2:GO3"/>
    <mergeCell ref="GM2:GM3"/>
    <mergeCell ref="GG2:GI3"/>
    <mergeCell ref="GC2:GD3"/>
    <mergeCell ref="FY2:FY3"/>
    <mergeCell ref="FW2:FW3"/>
    <mergeCell ref="FT2:FV2"/>
    <mergeCell ref="FO3:FP3"/>
    <mergeCell ref="FT3:FV3"/>
    <mergeCell ref="EQ1:FF1"/>
    <mergeCell ref="FG1:FV1"/>
    <mergeCell ref="FQ2:FS3"/>
    <mergeCell ref="FM2:FN3"/>
    <mergeCell ref="FI2:FI3"/>
    <mergeCell ref="FG2:FG3"/>
    <mergeCell ref="FA2:FC3"/>
    <mergeCell ref="EW2:EX3"/>
    <mergeCell ref="EU2:EU3"/>
    <mergeCell ref="ES2:ES3"/>
    <mergeCell ref="DK1:DZ1"/>
    <mergeCell ref="EA1:EP1"/>
    <mergeCell ref="DM2:DM3"/>
    <mergeCell ref="DK2:DK3"/>
    <mergeCell ref="EY3:EZ3"/>
    <mergeCell ref="EY2:EZ2"/>
    <mergeCell ref="FD2:FF2"/>
    <mergeCell ref="FD3:FF3"/>
    <mergeCell ref="FO2:FP2"/>
    <mergeCell ref="EQ2:EQ3"/>
    <mergeCell ref="EK2:EM3"/>
    <mergeCell ref="EG2:EH3"/>
    <mergeCell ref="EE2:EE3"/>
    <mergeCell ref="EC2:EC3"/>
    <mergeCell ref="EA2:EA3"/>
    <mergeCell ref="DU2:DW3"/>
    <mergeCell ref="DQ2:DR3"/>
    <mergeCell ref="DO2:DO3"/>
    <mergeCell ref="DS3:DT3"/>
    <mergeCell ref="DS2:DT2"/>
    <mergeCell ref="DX2:DZ2"/>
    <mergeCell ref="DX3:DZ3"/>
    <mergeCell ref="EI2:EJ2"/>
    <mergeCell ref="EN2:EP2"/>
    <mergeCell ref="CU1:DJ1"/>
    <mergeCell ref="DE2:DG3"/>
    <mergeCell ref="DA2:DB3"/>
    <mergeCell ref="CY2:CY3"/>
    <mergeCell ref="CW2:CW3"/>
    <mergeCell ref="CU2:CU3"/>
    <mergeCell ref="CO2:CQ3"/>
    <mergeCell ref="CK2:CL3"/>
    <mergeCell ref="CI2:CI3"/>
    <mergeCell ref="AY1:BN1"/>
    <mergeCell ref="BO1:CD1"/>
    <mergeCell ref="BC2:BC3"/>
    <mergeCell ref="BA2:BA3"/>
    <mergeCell ref="AY2:AY3"/>
    <mergeCell ref="CM3:CN3"/>
    <mergeCell ref="CM2:CN2"/>
    <mergeCell ref="CR2:CT2"/>
    <mergeCell ref="CR3:CT3"/>
    <mergeCell ref="BI2:BK3"/>
    <mergeCell ref="BE2:BF3"/>
    <mergeCell ref="BG3:BH3"/>
    <mergeCell ref="BG2:BH2"/>
    <mergeCell ref="BL2:BN2"/>
    <mergeCell ref="BL3:BN3"/>
    <mergeCell ref="CE1:CT1"/>
    <mergeCell ref="AA3:AB3"/>
    <mergeCell ref="AA2:AB2"/>
    <mergeCell ref="AF2:AH2"/>
    <mergeCell ref="C1:R1"/>
    <mergeCell ref="AF3:AH3"/>
    <mergeCell ref="AQ2:AR2"/>
    <mergeCell ref="AV2:AX2"/>
    <mergeCell ref="AQ3:AR3"/>
    <mergeCell ref="AV3:AX3"/>
    <mergeCell ref="AI1:AX1"/>
    <mergeCell ref="S1:AH1"/>
    <mergeCell ref="AS2:AU3"/>
    <mergeCell ref="AO2:AP3"/>
    <mergeCell ref="AM2:AM3"/>
    <mergeCell ref="AK2:AK3"/>
    <mergeCell ref="AI2:AI3"/>
    <mergeCell ref="AC2:AE3"/>
    <mergeCell ref="K3:L3"/>
    <mergeCell ref="P3:R3"/>
    <mergeCell ref="K2:L2"/>
    <mergeCell ref="P2:R2"/>
    <mergeCell ref="A1:A7"/>
    <mergeCell ref="B1:B7"/>
    <mergeCell ref="Y2:Z3"/>
    <mergeCell ref="W2:W3"/>
    <mergeCell ref="U2:U3"/>
    <mergeCell ref="S2:S3"/>
    <mergeCell ref="M2:O3"/>
    <mergeCell ref="I2:J3"/>
    <mergeCell ref="G2:G3"/>
    <mergeCell ref="E2:E3"/>
    <mergeCell ref="C2:C3"/>
    <mergeCell ref="C6:D6"/>
    <mergeCell ref="E6:R6"/>
    <mergeCell ref="S6:T6"/>
    <mergeCell ref="HU2:HV2"/>
    <mergeCell ref="HZ2:IB2"/>
    <mergeCell ref="HU3:HV3"/>
    <mergeCell ref="HZ3:IB3"/>
    <mergeCell ref="HA1:HN1"/>
    <mergeCell ref="HG2:HH2"/>
    <mergeCell ref="HL2:HN2"/>
    <mergeCell ref="HG3:HH3"/>
    <mergeCell ref="HL3:HN3"/>
    <mergeCell ref="HO1:IB1"/>
    <mergeCell ref="HI2:HK3"/>
    <mergeCell ref="HE2:HF3"/>
    <mergeCell ref="HA2:HA3"/>
    <mergeCell ref="HC2:HC3"/>
    <mergeCell ref="HW2:HY3"/>
    <mergeCell ref="HS2:HT3"/>
    <mergeCell ref="HQ2:HQ3"/>
    <mergeCell ref="HO2:HO3"/>
    <mergeCell ref="EI3:EJ3"/>
    <mergeCell ref="EN3:EP3"/>
    <mergeCell ref="CG2:CG3"/>
    <mergeCell ref="CE2:CE3"/>
    <mergeCell ref="BY2:CA3"/>
    <mergeCell ref="BU2:BV3"/>
    <mergeCell ref="BS2:BS3"/>
    <mergeCell ref="BQ2:BQ3"/>
    <mergeCell ref="BO2:BO3"/>
    <mergeCell ref="BW2:BX2"/>
    <mergeCell ref="CB2:CD2"/>
    <mergeCell ref="BW3:BX3"/>
    <mergeCell ref="CB3:CD3"/>
    <mergeCell ref="DC2:DD2"/>
    <mergeCell ref="DH2:DJ2"/>
    <mergeCell ref="DC3:DD3"/>
    <mergeCell ref="DH3:DJ3"/>
    <mergeCell ref="FW6:FX6"/>
    <mergeCell ref="FY6:GL6"/>
    <mergeCell ref="U6:AH6"/>
    <mergeCell ref="CW6:DJ6"/>
    <mergeCell ref="DK6:DL6"/>
    <mergeCell ref="DM6:DZ6"/>
    <mergeCell ref="EA6:EB6"/>
    <mergeCell ref="EC6:EP6"/>
    <mergeCell ref="EQ6:ER6"/>
    <mergeCell ref="ES6:FF6"/>
    <mergeCell ref="FG6:FH6"/>
    <mergeCell ref="FI6:FV6"/>
    <mergeCell ref="AI6:AJ6"/>
    <mergeCell ref="AK6:AX6"/>
    <mergeCell ref="AY6:AZ6"/>
    <mergeCell ref="BA6:BN6"/>
    <mergeCell ref="BO6:BP6"/>
    <mergeCell ref="BQ6:CD6"/>
    <mergeCell ref="CE6:CF6"/>
    <mergeCell ref="CG6:CT6"/>
    <mergeCell ref="CU6:CV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view="pageBreakPreview" zoomScale="70" zoomScaleNormal="90" zoomScaleSheetLayoutView="70" workbookViewId="0">
      <selection activeCell="D8" sqref="D8"/>
    </sheetView>
  </sheetViews>
  <sheetFormatPr defaultRowHeight="15" x14ac:dyDescent="0.25"/>
  <cols>
    <col min="1" max="1" width="40" style="3" customWidth="1"/>
    <col min="2" max="4" width="18" style="3" bestFit="1" customWidth="1"/>
    <col min="5" max="5" width="18" style="3" customWidth="1"/>
    <col min="6" max="6" width="21.140625" style="3" hidden="1" customWidth="1"/>
    <col min="7" max="8" width="9.140625" style="3"/>
    <col min="9" max="9" width="9.140625" style="3" customWidth="1"/>
    <col min="10" max="10" width="30" style="3" customWidth="1"/>
    <col min="11" max="11" width="16.85546875" style="3" customWidth="1"/>
    <col min="12" max="13" width="9.140625" style="3"/>
    <col min="14" max="17" width="9.140625" style="8"/>
    <col min="18" max="22" width="9.140625" style="3"/>
    <col min="23" max="23" width="3.28515625" style="3" customWidth="1"/>
    <col min="24" max="16384" width="9.140625" style="3"/>
  </cols>
  <sheetData>
    <row r="1" spans="1:17" ht="32.25" customHeight="1" x14ac:dyDescent="0.5">
      <c r="A1" s="2"/>
      <c r="B1" s="2"/>
      <c r="C1" s="162"/>
      <c r="D1" s="163"/>
      <c r="E1" s="163"/>
      <c r="F1" s="163"/>
      <c r="K1" s="4"/>
      <c r="L1" s="5"/>
      <c r="M1" s="6"/>
      <c r="N1" s="7" t="s">
        <v>79</v>
      </c>
    </row>
    <row r="2" spans="1:17" x14ac:dyDescent="0.25">
      <c r="A2" s="2"/>
      <c r="B2" s="9">
        <f>C7/C11</f>
        <v>0</v>
      </c>
      <c r="C2" s="2"/>
      <c r="D2" s="2"/>
      <c r="E2" s="2"/>
      <c r="F2" s="2"/>
      <c r="N2" s="10"/>
      <c r="O2" s="10"/>
      <c r="P2" s="10"/>
      <c r="Q2" s="10"/>
    </row>
    <row r="3" spans="1:17" x14ac:dyDescent="0.25">
      <c r="A3" s="164" t="s">
        <v>4</v>
      </c>
      <c r="B3" s="165" t="s">
        <v>83</v>
      </c>
      <c r="C3" s="165"/>
      <c r="D3" s="165"/>
      <c r="E3" s="165"/>
      <c r="F3" s="165"/>
      <c r="N3" s="10"/>
      <c r="O3" s="10"/>
      <c r="P3" s="10"/>
      <c r="Q3" s="10"/>
    </row>
    <row r="4" spans="1:17" ht="15.75" customHeight="1" x14ac:dyDescent="0.25">
      <c r="A4" s="164"/>
      <c r="B4" s="165"/>
      <c r="C4" s="165"/>
      <c r="D4" s="165"/>
      <c r="E4" s="165"/>
      <c r="F4" s="165"/>
      <c r="N4" s="10"/>
      <c r="O4" s="10"/>
      <c r="P4" s="10"/>
      <c r="Q4" s="10"/>
    </row>
    <row r="5" spans="1:17" ht="66.75" customHeight="1" x14ac:dyDescent="0.25">
      <c r="A5" s="164"/>
      <c r="B5" s="1" t="s">
        <v>1</v>
      </c>
      <c r="C5" s="1" t="s">
        <v>5</v>
      </c>
      <c r="D5" s="1" t="s">
        <v>6</v>
      </c>
      <c r="E5" s="1" t="s">
        <v>0</v>
      </c>
      <c r="F5" s="1" t="s">
        <v>7</v>
      </c>
      <c r="N5" s="11"/>
      <c r="O5" s="11"/>
      <c r="P5" s="11"/>
      <c r="Q5" s="11"/>
    </row>
    <row r="6" spans="1:17" ht="100.5" customHeight="1" x14ac:dyDescent="0.25">
      <c r="A6" s="31" t="str">
        <f>'прил АЭСК'!A10</f>
        <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v>
      </c>
      <c r="B6" s="33">
        <f>'прил АЭСК'!IC10</f>
        <v>0.48429477066793131</v>
      </c>
      <c r="C6" s="13">
        <f>'прил АЭСК'!HO10</f>
        <v>482458.43956500007</v>
      </c>
      <c r="D6" s="13">
        <f>'прил АЭСК'!HP10</f>
        <v>2590372.45285</v>
      </c>
      <c r="E6" s="13">
        <f>D6/C6</f>
        <v>5.369110042277554</v>
      </c>
      <c r="F6" s="13">
        <v>98.91</v>
      </c>
    </row>
    <row r="7" spans="1:17" ht="75" customHeight="1" x14ac:dyDescent="0.25">
      <c r="A7" s="31" t="str">
        <f>'прил АЭСК'!A11</f>
        <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v>
      </c>
      <c r="B7" s="34">
        <f>'прил АЭСК'!IC11</f>
        <v>0</v>
      </c>
      <c r="C7" s="13">
        <f>'прил АЭСК'!HO11</f>
        <v>0</v>
      </c>
      <c r="D7" s="13">
        <f>'прил АЭСК'!HP11</f>
        <v>0</v>
      </c>
      <c r="E7" s="13" t="e">
        <f>D7/C7</f>
        <v>#DIV/0!</v>
      </c>
      <c r="F7" s="13">
        <v>100</v>
      </c>
    </row>
    <row r="8" spans="1:17" ht="97.5" customHeight="1" x14ac:dyDescent="0.25">
      <c r="A8" s="31" t="str">
        <f>'прил АЭСК'!A12</f>
        <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v>
      </c>
      <c r="B8" s="33">
        <f>'прил АЭСК'!IC12</f>
        <v>5.6421491310018244E-2</v>
      </c>
      <c r="C8" s="13">
        <f>'прил АЭСК'!HO12</f>
        <v>56207.554374000007</v>
      </c>
      <c r="D8" s="13">
        <f>'прил АЭСК'!HP12</f>
        <v>211420.07698999997</v>
      </c>
      <c r="E8" s="13">
        <f>D8/C8</f>
        <v>3.7614174703853829</v>
      </c>
      <c r="F8" s="13">
        <v>100</v>
      </c>
    </row>
    <row r="9" spans="1:17" ht="87" customHeight="1" x14ac:dyDescent="0.25">
      <c r="A9" s="31" t="str">
        <f>'прил АЭСК'!A13</f>
        <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v>
      </c>
      <c r="B9" s="33">
        <f>'прил АЭСК'!IC13</f>
        <v>0</v>
      </c>
      <c r="C9" s="13">
        <f>'прил АЭСК'!HO13</f>
        <v>0</v>
      </c>
      <c r="D9" s="13">
        <f>'прил АЭСК'!HP13</f>
        <v>0</v>
      </c>
      <c r="E9" s="13" t="e">
        <f t="shared" ref="E9:E12" si="0">D9/C9</f>
        <v>#DIV/0!</v>
      </c>
      <c r="F9" s="13"/>
    </row>
    <row r="10" spans="1:17" ht="58.5" customHeight="1" x14ac:dyDescent="0.25">
      <c r="A10" s="31" t="str">
        <f>'прил АЭСК'!A14</f>
        <v>Население, проживающее в сельских населенных пунктах, а также приравненные к нему категории потребителей</v>
      </c>
      <c r="B10" s="33">
        <f>'прил АЭСК'!IC14</f>
        <v>0.35000009030521612</v>
      </c>
      <c r="C10" s="13">
        <f>'прил АЭСК'!HO14</f>
        <v>348672.97283300018</v>
      </c>
      <c r="D10" s="13">
        <f>'прил АЭСК'!HP14</f>
        <v>1310674.1290200001</v>
      </c>
      <c r="E10" s="13">
        <f t="shared" si="0"/>
        <v>3.7590356326464063</v>
      </c>
      <c r="F10" s="13"/>
    </row>
    <row r="11" spans="1:17" ht="24.75" customHeight="1" x14ac:dyDescent="0.25">
      <c r="A11" s="12" t="s">
        <v>8</v>
      </c>
      <c r="B11" s="35">
        <f>'прил АЭСК'!IC9</f>
        <v>0.89071635127935944</v>
      </c>
      <c r="C11" s="24">
        <f>C6+C7+C8+C9+C10</f>
        <v>887338.96677200031</v>
      </c>
      <c r="D11" s="24">
        <f>D6+D7+D8+D9+D10</f>
        <v>4112466.6588599999</v>
      </c>
      <c r="E11" s="23">
        <f t="shared" si="0"/>
        <v>4.6346061796660489</v>
      </c>
      <c r="F11" s="13"/>
    </row>
    <row r="12" spans="1:17" ht="27.75" customHeight="1" x14ac:dyDescent="0.25">
      <c r="A12" s="12" t="s">
        <v>77</v>
      </c>
      <c r="B12" s="35">
        <f>'прил АЭСК'!IC15</f>
        <v>0.10928364872064056</v>
      </c>
      <c r="C12" s="23">
        <f>C13+C14+C15+C16+C17+C18</f>
        <v>108869.27100000001</v>
      </c>
      <c r="D12" s="23">
        <f>D13+D14+D15+D16+D17+D18</f>
        <v>551059.72979999997</v>
      </c>
      <c r="E12" s="23">
        <f t="shared" si="0"/>
        <v>5.0616645517907433</v>
      </c>
      <c r="F12" s="13">
        <v>100.01</v>
      </c>
    </row>
    <row r="13" spans="1:17" ht="45.75" customHeight="1" x14ac:dyDescent="0.25">
      <c r="A13" s="14" t="str">
        <f>'прил АЭСК'!A16</f>
        <v>Исполнители коммунальных услуг, наймодатели</v>
      </c>
      <c r="B13" s="33">
        <f>'прил АЭСК'!IC16</f>
        <v>8.5938788538238151E-2</v>
      </c>
      <c r="C13" s="13">
        <f>'прил АЭСК'!HO16</f>
        <v>85612.929000000004</v>
      </c>
      <c r="D13" s="13">
        <f>'прил АЭСК'!HP16</f>
        <v>425687.08349999995</v>
      </c>
      <c r="E13" s="13">
        <f>D13/C13</f>
        <v>4.9722289433643825</v>
      </c>
      <c r="F13" s="13">
        <v>100</v>
      </c>
    </row>
    <row r="14" spans="1:17" ht="33" customHeight="1" x14ac:dyDescent="0.25">
      <c r="A14" s="14" t="str">
        <f>'прил АЭСК'!A17</f>
        <v>Садоводческие или огороднические некоммерческие товарищества</v>
      </c>
      <c r="B14" s="33">
        <f>'прил АЭСК'!IC17</f>
        <v>1.6400231795854193E-2</v>
      </c>
      <c r="C14" s="13">
        <f>'прил АЭСК'!HO17</f>
        <v>16338.046</v>
      </c>
      <c r="D14" s="13">
        <f>'прил АЭСК'!HP17</f>
        <v>88146.517760000017</v>
      </c>
      <c r="E14" s="13"/>
      <c r="F14" s="13">
        <v>100</v>
      </c>
    </row>
    <row r="15" spans="1:17" ht="78.75" customHeight="1" x14ac:dyDescent="0.25">
      <c r="A15" s="14" t="str">
        <f>'прил АЭСК'!A18</f>
        <v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v>
      </c>
      <c r="B15" s="33">
        <f>'прил АЭСК'!IC18</f>
        <v>7.0542078860650476E-4</v>
      </c>
      <c r="C15" s="13">
        <f>'прил АЭСК'!HO18</f>
        <v>702.74599999999998</v>
      </c>
      <c r="D15" s="13">
        <f>'прил АЭСК'!HP18</f>
        <v>3781.3720000000003</v>
      </c>
      <c r="E15" s="13"/>
      <c r="F15" s="13">
        <v>100</v>
      </c>
    </row>
    <row r="16" spans="1:17" ht="40.5" customHeight="1" x14ac:dyDescent="0.25">
      <c r="A16" s="14" t="str">
        <f>'прил АЭСК'!A19</f>
        <v>Содержащиеся за счет прихожан религиозные организации</v>
      </c>
      <c r="B16" s="33">
        <f>'прил АЭСК'!IC19</f>
        <v>2.1361156447525275E-3</v>
      </c>
      <c r="C16" s="13">
        <f>'прил АЭСК'!HO19</f>
        <v>2128.0159999999996</v>
      </c>
      <c r="D16" s="13">
        <f>'прил АЭСК'!HP19</f>
        <v>11441.034</v>
      </c>
      <c r="E16" s="13">
        <f t="shared" ref="E16:E19" si="1">D16/C16</f>
        <v>5.3763853279298663</v>
      </c>
      <c r="F16" s="13">
        <v>99.63</v>
      </c>
    </row>
    <row r="17" spans="1:6" ht="64.5" customHeight="1" x14ac:dyDescent="0.25">
      <c r="A17" s="14" t="str">
        <f>'прил АЭСК'!A20</f>
        <v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v>
      </c>
      <c r="B17" s="33">
        <f>'прил АЭСК'!IC20</f>
        <v>1.1708395463376912E-5</v>
      </c>
      <c r="C17" s="13">
        <f>'прил АЭСК'!HO20</f>
        <v>11.664</v>
      </c>
      <c r="D17" s="13">
        <f>'прил АЭСК'!HP20</f>
        <v>63.57</v>
      </c>
      <c r="E17" s="13">
        <f t="shared" si="1"/>
        <v>5.4501028806584362</v>
      </c>
      <c r="F17" s="13">
        <v>100</v>
      </c>
    </row>
    <row r="18" spans="1:6" ht="96.75" customHeight="1" x14ac:dyDescent="0.25">
      <c r="A18" s="14" t="str">
        <f>'прил АЭСК'!A21</f>
        <v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v>
      </c>
      <c r="B18" s="33">
        <f>'прил АЭСК'!IC21</f>
        <v>4.0913835577258278E-3</v>
      </c>
      <c r="C18" s="13">
        <f>'прил АЭСК'!HO21</f>
        <v>4075.8700000000003</v>
      </c>
      <c r="D18" s="13">
        <f>'прил АЭСК'!HP21</f>
        <v>21940.152539999999</v>
      </c>
      <c r="E18" s="13">
        <f t="shared" si="1"/>
        <v>5.3829372722878785</v>
      </c>
      <c r="F18" s="15"/>
    </row>
    <row r="19" spans="1:6" ht="46.5" customHeight="1" x14ac:dyDescent="0.25">
      <c r="A19" s="12" t="s">
        <v>9</v>
      </c>
      <c r="B19" s="64">
        <f>B11+B12</f>
        <v>1</v>
      </c>
      <c r="C19" s="25">
        <f>C11+C12</f>
        <v>996208.23777200026</v>
      </c>
      <c r="D19" s="25">
        <f>D11+D12</f>
        <v>4663526.3886599997</v>
      </c>
      <c r="E19" s="23">
        <f t="shared" si="1"/>
        <v>4.6812766767416853</v>
      </c>
    </row>
  </sheetData>
  <mergeCells count="3">
    <mergeCell ref="C1:F1"/>
    <mergeCell ref="A3:A5"/>
    <mergeCell ref="B3:F4"/>
  </mergeCells>
  <printOptions horizontalCentered="1"/>
  <pageMargins left="0.23622047244094491" right="0.39370078740157483" top="0.62992125984251968" bottom="0.74803149606299213" header="0.31496062992125984" footer="0.31496062992125984"/>
  <pageSetup paperSize="9" scale="48" orientation="landscape" r:id="rId1"/>
  <colBreaks count="1" manualBreakCount="1">
    <brk id="6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view="pageBreakPreview" zoomScale="90" zoomScaleNormal="90" zoomScaleSheetLayoutView="90" workbookViewId="0">
      <selection activeCell="C10" sqref="C10"/>
    </sheetView>
  </sheetViews>
  <sheetFormatPr defaultRowHeight="15" x14ac:dyDescent="0.25"/>
  <cols>
    <col min="1" max="1" width="100.5703125" style="3" customWidth="1"/>
    <col min="2" max="2" width="10" style="3" customWidth="1"/>
    <col min="3" max="3" width="11.28515625" style="3" customWidth="1"/>
    <col min="4" max="4" width="9.5703125" style="3" customWidth="1"/>
    <col min="5" max="9" width="9.140625" style="3"/>
    <col min="10" max="10" width="9.140625" style="3" customWidth="1"/>
    <col min="11" max="11" width="10.7109375" style="3" bestFit="1" customWidth="1"/>
    <col min="12" max="16384" width="9.140625" style="3"/>
  </cols>
  <sheetData>
    <row r="1" spans="1:14" ht="18.75" x14ac:dyDescent="0.25">
      <c r="C1" s="166" t="s">
        <v>3</v>
      </c>
      <c r="D1" s="166"/>
      <c r="E1" s="166"/>
      <c r="F1" s="166"/>
      <c r="G1" s="166"/>
      <c r="H1" s="166"/>
      <c r="I1" s="166"/>
      <c r="J1" s="166"/>
    </row>
    <row r="2" spans="1:14" x14ac:dyDescent="0.25">
      <c r="A2" s="16"/>
    </row>
    <row r="3" spans="1:14" ht="15.75" x14ac:dyDescent="0.25">
      <c r="A3" s="167" t="s">
        <v>84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4" ht="15.75" x14ac:dyDescent="0.25">
      <c r="A4" s="21" t="s">
        <v>4</v>
      </c>
      <c r="B4" s="18">
        <v>44562</v>
      </c>
      <c r="C4" s="18">
        <v>44593</v>
      </c>
      <c r="D4" s="18">
        <v>44621</v>
      </c>
      <c r="E4" s="18">
        <v>44652</v>
      </c>
      <c r="F4" s="18">
        <v>44682</v>
      </c>
      <c r="G4" s="18">
        <v>44713</v>
      </c>
      <c r="H4" s="18">
        <v>44743</v>
      </c>
      <c r="I4" s="18">
        <v>44774</v>
      </c>
      <c r="J4" s="18">
        <v>44805</v>
      </c>
      <c r="K4" s="18">
        <v>44835</v>
      </c>
      <c r="L4" s="18">
        <v>44866</v>
      </c>
      <c r="M4" s="18">
        <v>44896</v>
      </c>
    </row>
    <row r="5" spans="1:14" ht="15.75" x14ac:dyDescent="0.25">
      <c r="A5" s="39" t="s">
        <v>2</v>
      </c>
      <c r="B5" s="36">
        <f>('прил АЭСК'!E8-'прил АЭСК'!G8)/('прил АЭСК'!$C$23+'прил АЭСК'!$E$23)</f>
        <v>7.2078813079607469E-4</v>
      </c>
      <c r="C5" s="27">
        <f>('прил АЭСК'!U8-'прил АЭСК'!W8)/('прил АЭСК'!$S$23+'прил АЭСК'!$U$23)</f>
        <v>7.5090672337690761E-4</v>
      </c>
      <c r="D5" s="27">
        <f>('прил АЭСК'!AK8-'прил АЭСК'!AM8)/('прил АЭСК'!$AI$23+'прил АЭСК'!$AK$23)</f>
        <v>4.4325987789699348E-4</v>
      </c>
      <c r="E5" s="27">
        <f>('прил АЭСК'!BA8-'прил АЭСК'!BC8)/('прил АЭСК'!$AY$23+'прил АЭСК'!$BA$23)</f>
        <v>5.7318560484429773E-4</v>
      </c>
      <c r="F5" s="27">
        <f>('прил АЭСК'!BQ8-'прил АЭСК'!BS8)/('прил АЭСК'!$BO$23+'прил АЭСК'!$BQ$23)</f>
        <v>6.3997146930967156E-4</v>
      </c>
      <c r="G5" s="27">
        <f>('прил АЭСК'!CG8-'прил АЭСК'!CI8)/('прил АЭСК'!$CE$23+'прил АЭСК'!$CG$23)</f>
        <v>7.3157968789015477E-4</v>
      </c>
      <c r="H5" s="27">
        <f>('прил АЭСК'!CW8-'прил АЭСК'!CY8)/('прил АЭСК'!$CU$8+'прил АЭСК'!$CW$8)</f>
        <v>8.3747090831536031E-4</v>
      </c>
      <c r="I5" s="27">
        <f>('прил АЭСК'!DM8-'прил АЭСК'!DO8)/('прил АЭСК'!$DK$8+'прил АЭСК'!$DM$8)</f>
        <v>6.5916666091892374E-4</v>
      </c>
      <c r="J5" s="27">
        <f>('прил АЭСК'!EC8-'прил АЭСК'!EE8)/('прил АЭСК'!$EA$8+'прил АЭСК'!$EC$8)</f>
        <v>7.6808765721375529E-4</v>
      </c>
      <c r="K5" s="38">
        <f>('прил АЭСК'!ES8-'прил АЭСК'!EU8)/('прил АЭСК'!$EQ$8+'прил АЭСК'!$ES$8)</f>
        <v>6.6244254362307099E-4</v>
      </c>
      <c r="L5" s="38">
        <f>('прил АЭСК'!FI8-'прил АЭСК'!FK8)/('прил АЭСК'!$FG$8+'прил АЭСК'!$FI$8)</f>
        <v>5.3327830777065335E-4</v>
      </c>
      <c r="M5" s="38">
        <f>('прил АЭСК'!FY8-'прил АЭСК'!GA8)/('прил АЭСК'!$FW$8+'прил АЭСК'!$FY$8)</f>
        <v>8.6887772718698543E-4</v>
      </c>
    </row>
    <row r="6" spans="1:14" ht="63" x14ac:dyDescent="0.25">
      <c r="A6" s="39" t="s">
        <v>37</v>
      </c>
      <c r="B6" s="36">
        <f>('прил АЭСК'!C10+'прил АЭСК'!E10-'прил АЭСК'!I10-'прил АЭСК'!J10-'прил АЭСК'!M10-'прил АЭСК'!N10-'прил АЭСК'!O10)/('прил АЭСК'!$C$23+'прил АЭСК'!$E$23)</f>
        <v>0.46191421429228835</v>
      </c>
      <c r="C6" s="27">
        <f>('прил АЭСК'!S10+'прил АЭСК'!U10-'прил АЭСК'!Y10-'прил АЭСК'!Z10-'прил АЭСК'!AC10-'прил АЭСК'!AD10-'прил АЭСК'!AE10)/('прил АЭСК'!$S$23+'прил АЭСК'!$U$23)</f>
        <v>0.45642071402243917</v>
      </c>
      <c r="D6" s="27">
        <f>('прил АЭСК'!AI10+'прил АЭСК'!AK10-'прил АЭСК'!AO10-'прил АЭСК'!AP10-'прил АЭСК'!AS10-'прил АЭСК'!AT10-'прил АЭСК'!AU10)/('прил АЭСК'!$AI$23+'прил АЭСК'!$AK$23)</f>
        <v>0.47147388222653613</v>
      </c>
      <c r="E6" s="27">
        <f>('прил АЭСК'!AY10+'прил АЭСК'!BA10-'прил АЭСК'!BE10-'прил АЭСК'!BF10-'прил АЭСК'!BI10-'прил АЭСК'!BJ10-'прил АЭСК'!BK10)/('прил АЭСК'!$AY$23+'прил АЭСК'!$BA$23)</f>
        <v>0.4751647452377043</v>
      </c>
      <c r="F6" s="27">
        <f>('прил АЭСК'!BO10+'прил АЭСК'!BQ10-'прил АЭСК'!BU10-'прил АЭСК'!BV10-'прил АЭСК'!BY10-'прил АЭСК'!BZ10-'прил АЭСК'!CA10)/('прил АЭСК'!$BO$23+'прил АЭСК'!$BQ$23)</f>
        <v>0.4908543578494855</v>
      </c>
      <c r="G6" s="27">
        <f>('прил АЭСК'!CE10+'прил АЭСК'!CG10-'прил АЭСК'!CK10-'прил АЭСК'!CL10-'прил АЭСК'!CO10-'прил АЭСК'!CP10-'прил АЭСК'!CQ10)/('прил АЭСК'!$CE$23+'прил АЭСК'!$CG$23)</f>
        <v>0.49512439550232323</v>
      </c>
      <c r="H6" s="27">
        <f>('прил АЭСК'!CU10+'прил АЭСК'!CY10)/('прил АЭСК'!$CU$8+'прил АЭСК'!$CW$8)</f>
        <v>0.50184247632804013</v>
      </c>
      <c r="I6" s="27">
        <f>('прил АЭСК'!DK10+'прил АЭСК'!DO10)/('прил АЭСК'!$DK$8+'прил АЭСК'!$DM$8)</f>
        <v>0.49280442215467157</v>
      </c>
      <c r="J6" s="27">
        <f>('прил АЭСК'!EA10+'прил АЭСК'!EE10)/('прил АЭСК'!$EA$8+'прил АЭСК'!$EC$8)</f>
        <v>0.51548619094933945</v>
      </c>
      <c r="K6" s="38">
        <f>('прил АЭСК'!EQ10+'прил АЭСК'!EU10)/('прил АЭСК'!$EQ$8+'прил АЭСК'!$ES$8)</f>
        <v>0.50195546769731147</v>
      </c>
      <c r="L6" s="38">
        <f>('прил АЭСК'!FG10+'прил АЭСК'!FK10)/('прил АЭСК'!$FG$8+'прил АЭСК'!$FI$8)</f>
        <v>0.46387525546138614</v>
      </c>
      <c r="M6" s="38">
        <f>('прил АЭСК'!FW10+'прил АЭСК'!GA10)/('прил АЭСК'!$FW$8+'прил АЭСК'!$FY$8)</f>
        <v>0.44285009852351093</v>
      </c>
      <c r="N6" s="22"/>
    </row>
    <row r="7" spans="1:14" ht="47.25" hidden="1" x14ac:dyDescent="0.25">
      <c r="A7" s="39" t="str">
        <f>'прил АЭСК'!A11</f>
        <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v>
      </c>
      <c r="B7" s="36">
        <f>('прил АЭСК'!C11+'прил АЭСК'!E11-'прил АЭСК'!I11-'прил АЭСК'!J11-'прил АЭСК'!M11-'прил АЭСК'!N11-'прил АЭСК'!O11)/('прил АЭСК'!$C$23+'прил АЭСК'!$E$23)</f>
        <v>0</v>
      </c>
      <c r="C7" s="27">
        <f>('прил АЭСК'!S11+'прил АЭСК'!U11-'прил АЭСК'!Y11-'прил АЭСК'!Z11-'прил АЭСК'!AC11-'прил АЭСК'!AD11-'прил АЭСК'!AE11)/('прил АЭСК'!$S$23+'прил АЭСК'!$U$23)</f>
        <v>0</v>
      </c>
      <c r="D7" s="27">
        <f>('прил АЭСК'!AI11+'прил АЭСК'!AK11-'прил АЭСК'!AO11-'прил АЭСК'!AP11-'прил АЭСК'!AS11-'прил АЭСК'!AT11-'прил АЭСК'!AU11)/('прил АЭСК'!$AI$23+'прил АЭСК'!$AK$23)</f>
        <v>0</v>
      </c>
      <c r="E7" s="27">
        <f>('прил АЭСК'!AY11+'прил АЭСК'!BA11-'прил АЭСК'!BE11-'прил АЭСК'!BF11-'прил АЭСК'!BI11-'прил АЭСК'!BJ11-'прил АЭСК'!BK11)/('прил АЭСК'!$AY$23+'прил АЭСК'!$BA$23)</f>
        <v>0</v>
      </c>
      <c r="F7" s="27">
        <f>('прил АЭСК'!BO11+'прил АЭСК'!BQ11-'прил АЭСК'!BU11-'прил АЭСК'!BV11-'прил АЭСК'!BY11-'прил АЭСК'!BZ11-'прил АЭСК'!CA11)/('прил АЭСК'!$BO$23+'прил АЭСК'!$BQ$23)</f>
        <v>0</v>
      </c>
      <c r="G7" s="27">
        <f>('прил АЭСК'!CE11+'прил АЭСК'!CG11-'прил АЭСК'!CK11-'прил АЭСК'!CL11-'прил АЭСК'!CO11-'прил АЭСК'!CP11-'прил АЭСК'!CQ11)/('прил АЭСК'!$CE$23+'прил АЭСК'!$CG$23)</f>
        <v>0</v>
      </c>
      <c r="H7" s="27">
        <f>('прил АЭСК'!CU11+'прил АЭСК'!CY11)/('прил АЭСК'!$CU$8+'прил АЭСК'!$CW$8)</f>
        <v>0</v>
      </c>
      <c r="I7" s="27">
        <f>('прил АЭСК'!DK11+'прил АЭСК'!DO11)/('прил АЭСК'!$DK$8+'прил АЭСК'!$DM$8)</f>
        <v>0</v>
      </c>
      <c r="J7" s="27">
        <f>('прил АЭСК'!EA11+'прил АЭСК'!EE11)/('прил АЭСК'!$EA$8+'прил АЭСК'!$EC$8)</f>
        <v>0</v>
      </c>
      <c r="K7" s="38">
        <f>('прил АЭСК'!EQ11+'прил АЭСК'!EU11)/('прил АЭСК'!$EQ$8+'прил АЭСК'!$ES$8)</f>
        <v>0</v>
      </c>
      <c r="L7" s="38">
        <f>('прил АЭСК'!FG11+'прил АЭСК'!FK11)/('прил АЭСК'!$FG$8+'прил АЭСК'!$FI$8)</f>
        <v>0</v>
      </c>
      <c r="M7" s="38">
        <f>('прил АЭСК'!FW11+'прил АЭСК'!GA11)/('прил АЭСК'!$FW$8+'прил АЭСК'!$FY$8)</f>
        <v>0</v>
      </c>
    </row>
    <row r="8" spans="1:14" ht="47.25" x14ac:dyDescent="0.25">
      <c r="A8" s="39" t="str">
        <f>'прил АЭСК'!A12</f>
        <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v>
      </c>
      <c r="B8" s="36">
        <f>('прил АЭСК'!C12+'прил АЭСК'!E12-'прил АЭСК'!I12-'прил АЭСК'!J12-'прил АЭСК'!M12-'прил АЭСК'!N12-'прил АЭСК'!O12)/('прил АЭСК'!$C$23+'прил АЭСК'!$E$23)</f>
        <v>6.8650476071358782E-2</v>
      </c>
      <c r="C8" s="27">
        <f>('прил АЭСК'!S12+'прил АЭСК'!U12-'прил АЭСК'!Y12-'прил АЭСК'!Z12-'прил АЭСК'!AC12-'прил АЭСК'!AD12-'прил АЭСК'!AE12)/('прил АЭСК'!$S$23+'прил АЭСК'!$U$23)</f>
        <v>6.5695262662026119E-2</v>
      </c>
      <c r="D8" s="27">
        <f>('прил АЭСК'!AI12+'прил АЭСК'!AK12-'прил АЭСК'!AO12-'прил АЭСК'!AP12-'прил АЭСК'!AS12-'прил АЭСК'!AT12-'прил АЭСК'!AU12)/('прил АЭСК'!$AI$23+'прил АЭСК'!$AK$23)</f>
        <v>6.7521198952137318E-2</v>
      </c>
      <c r="E8" s="27">
        <f>('прил АЭСК'!AY12+'прил АЭСК'!BA12-'прил АЭСК'!BE12-'прил АЭСК'!BF12-'прил АЭСК'!BI12-'прил АЭСК'!BJ12-'прил АЭСК'!BK12)/('прил АЭСК'!$AY$23+'прил АЭСК'!$BA$23)</f>
        <v>5.8604134636619606E-2</v>
      </c>
      <c r="F8" s="27">
        <f>('прил АЭСК'!BO12+'прил АЭСК'!BQ12-'прил АЭСК'!BU12-'прил АЭСК'!BV12-'прил АЭСК'!BY12-'прил АЭСК'!BZ12-'прил АЭСК'!CA12)/('прил АЭСК'!$BO$23+'прил АЭСК'!$BQ$23)</f>
        <v>4.8296014171711511E-2</v>
      </c>
      <c r="G8" s="27">
        <f>('прил АЭСК'!CE12+'прил АЭСК'!CG12-'прил АЭСК'!CK12-'прил АЭСК'!CL12-'прил АЭСК'!CO12-'прил АЭСК'!CP12-'прил АЭСК'!CQ12)/('прил АЭСК'!$CE$23+'прил АЭСК'!$CG$23)</f>
        <v>4.4104263098549569E-2</v>
      </c>
      <c r="H8" s="27">
        <f>('прил АЭСК'!CU12+'прил АЭСК'!CY12)/('прил АЭСК'!$CU$8+'прил АЭСК'!$CW$8)</f>
        <v>4.3023002497905881E-2</v>
      </c>
      <c r="I8" s="27">
        <f>('прил АЭСК'!DK12+'прил АЭСК'!DO12)/('прил АЭСК'!$DK$8+'прил АЭСК'!$DM$8)</f>
        <v>4.7453288484700193E-2</v>
      </c>
      <c r="J8" s="27">
        <f>('прил АЭСК'!EA12+'прил АЭСК'!EE12)/('прил АЭСК'!$EA$8+'прил АЭСК'!$EC$8)</f>
        <v>4.4732504206730278E-2</v>
      </c>
      <c r="K8" s="38">
        <f>('прил АЭСК'!EQ12+'прил АЭСК'!EU12)/('прил АЭСК'!$EQ$8+'прил АЭСК'!$ES$8)</f>
        <v>4.9258556202150028E-2</v>
      </c>
      <c r="L8" s="38">
        <f>('прил АЭСК'!FG12+'прил АЭСК'!FK12)/('прил АЭСК'!$FG$8+'прил АЭСК'!$FI$8)</f>
        <v>6.1561381239935681E-2</v>
      </c>
      <c r="M8" s="38">
        <f>('прил АЭСК'!FW12+'прил АЭСК'!GA12)/('прил АЭСК'!$FW$8+'прил АЭСК'!$FY$8)</f>
        <v>7.112942735706676E-2</v>
      </c>
    </row>
    <row r="9" spans="1:14" ht="47.25" hidden="1" x14ac:dyDescent="0.25">
      <c r="A9" s="39" t="str">
        <f>'прил АЭСК'!A13</f>
        <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v>
      </c>
      <c r="B9" s="36">
        <f>('прил АЭСК'!C13+'прил АЭСК'!E13-'прил АЭСК'!I13-'прил АЭСК'!J13-'прил АЭСК'!M13-'прил АЭСК'!N13-'прил АЭСК'!O13)/('прил АЭСК'!$C$23+'прил АЭСК'!$E$23)</f>
        <v>0</v>
      </c>
      <c r="C9" s="27">
        <f>('прил АЭСК'!S13+'прил АЭСК'!U13-'прил АЭСК'!Y13-'прил АЭСК'!Z13-'прил АЭСК'!AC13-'прил АЭСК'!AD13-'прил АЭСК'!AE13)/('прил АЭСК'!$S$23+'прил АЭСК'!$U$23)</f>
        <v>0</v>
      </c>
      <c r="D9" s="27">
        <f>('прил АЭСК'!AI13+'прил АЭСК'!AK13-'прил АЭСК'!AO13-'прил АЭСК'!AP13-'прил АЭСК'!AS13-'прил АЭСК'!AT13-'прил АЭСК'!AU13)/('прил АЭСК'!$AI$23+'прил АЭСК'!$AK$23)</f>
        <v>0</v>
      </c>
      <c r="E9" s="27">
        <f>('прил АЭСК'!AY13+'прил АЭСК'!BA13-'прил АЭСК'!BE13-'прил АЭСК'!BF13-'прил АЭСК'!BI13-'прил АЭСК'!BJ13-'прил АЭСК'!BK13)/('прил АЭСК'!$AY$23+'прил АЭСК'!$BA$23)</f>
        <v>0</v>
      </c>
      <c r="F9" s="27">
        <f>('прил АЭСК'!BO13+'прил АЭСК'!BQ13-'прил АЭСК'!BU13-'прил АЭСК'!BV13-'прил АЭСК'!BY13-'прил АЭСК'!BZ13-'прил АЭСК'!CA13)/('прил АЭСК'!$BO$23+'прил АЭСК'!$BQ$23)</f>
        <v>0</v>
      </c>
      <c r="G9" s="27">
        <f>('прил АЭСК'!CE13+'прил АЭСК'!CG13-'прил АЭСК'!CK13-'прил АЭСК'!CL13-'прил АЭСК'!CO13-'прил АЭСК'!CP13-'прил АЭСК'!CQ13)/('прил АЭСК'!$CE$23+'прил АЭСК'!$CG$23)</f>
        <v>0</v>
      </c>
      <c r="H9" s="27">
        <f>('прил АЭСК'!CU13+'прил АЭСК'!CY13)/('прил АЭСК'!$CU$8+'прил АЭСК'!$CW$8)</f>
        <v>0</v>
      </c>
      <c r="I9" s="27">
        <f>('прил АЭСК'!DK13+'прил АЭСК'!DO13)/('прил АЭСК'!$DK$8+'прил АЭСК'!$DM$8)</f>
        <v>0</v>
      </c>
      <c r="J9" s="27">
        <f>('прил АЭСК'!EA13+'прил АЭСК'!EE13)/('прил АЭСК'!$EA$8+'прил АЭСК'!$EC$8)</f>
        <v>0</v>
      </c>
      <c r="K9" s="38">
        <f>('прил АЭСК'!EQ13+'прил АЭСК'!EU13)/('прил АЭСК'!$EQ$8+'прил АЭСК'!$ES$8)</f>
        <v>0</v>
      </c>
      <c r="L9" s="38">
        <f>('прил АЭСК'!FG13+'прил АЭСК'!FK13)/('прил АЭСК'!$FG$8+'прил АЭСК'!$FI$8)</f>
        <v>0</v>
      </c>
      <c r="M9" s="38">
        <f>('прил АЭСК'!FW13+'прил АЭСК'!GA13)/('прил АЭСК'!$FW$8+'прил АЭСК'!$FY$8)</f>
        <v>0</v>
      </c>
    </row>
    <row r="10" spans="1:14" ht="31.5" x14ac:dyDescent="0.25">
      <c r="A10" s="39" t="str">
        <f>'прил АЭСК'!A14</f>
        <v>Население, проживающее в сельских населенных пунктах, а также приравненные к нему категории потребителей</v>
      </c>
      <c r="B10" s="36">
        <f>('прил АЭСК'!C14+'прил АЭСК'!E14-'прил АЭСК'!I14-'прил АЭСК'!J14-'прил АЭСК'!M14-'прил АЭСК'!N14-'прил АЭСК'!O14)/('прил АЭСК'!$C$23+'прил АЭСК'!$E$23)</f>
        <v>0.36620368894079869</v>
      </c>
      <c r="C10" s="27">
        <f>('прил АЭСК'!S14+'прил АЭСК'!U14-'прил АЭСК'!Y14-'прил АЭСК'!Z14-'прил АЭСК'!AC14-'прил АЭСК'!AD14-'прил АЭСК'!AE14)/('прил АЭСК'!$S$23+'прил АЭСК'!$U$23)</f>
        <v>0.3760887152982117</v>
      </c>
      <c r="D10" s="27">
        <f>('прил АЭСК'!AI14+'прил АЭСК'!AK14-'прил АЭСК'!AO14-'прил АЭСК'!AP14-'прил АЭСК'!AS14-'прил АЭСК'!AT14-'прил АЭСК'!AU14)/('прил АЭСК'!$AI$23+'прил АЭСК'!$AK$23)</f>
        <v>0.36328652771796277</v>
      </c>
      <c r="E10" s="27">
        <f>('прил АЭСК'!AY14+'прил АЭСК'!BA14-'прил АЭСК'!BE14-'прил АЭСК'!BF14-'прил АЭСК'!BI14-'прил АЭСК'!BJ14-'прил АЭСК'!BK14)/('прил АЭСК'!$AY$23+'прил АЭСК'!$BA$23)</f>
        <v>0.36866904472538325</v>
      </c>
      <c r="F10" s="27">
        <f>('прил АЭСК'!BO14+'прил АЭСК'!BQ14-'прил АЭСК'!BU14-'прил АЭСК'!BV14-'прил АЭСК'!BY14-'прил АЭСК'!BZ14-'прил АЭСК'!CA14)/('прил АЭСК'!$BO$23+'прил АЭСК'!$BQ$23)</f>
        <v>0.34567543172979009</v>
      </c>
      <c r="G10" s="27">
        <f>('прил АЭСК'!CE14+'прил АЭСК'!CG14-'прил АЭСК'!CK14-'прил АЭСК'!CL14-'прил АЭСК'!CO14-'прил АЭСК'!CP14-'прил АЭСК'!CQ14)/('прил АЭСК'!$CE$23+'прил АЭСК'!$CG$23)</f>
        <v>0.33072984179607506</v>
      </c>
      <c r="H10" s="27">
        <f>('прил АЭСК'!CU14+'прил АЭСК'!CY14)/('прил АЭСК'!$CU$8+'прил АЭСК'!$CW$8)</f>
        <v>0.31852599806099324</v>
      </c>
      <c r="I10" s="27">
        <f>('прил АЭСК'!DK14+'прил АЭСК'!DO14)/('прил АЭСК'!$DK$8+'прил АЭСК'!$DM$8)</f>
        <v>0.29902473839190652</v>
      </c>
      <c r="J10" s="27">
        <f>('прил АЭСК'!EA14+'прил АЭСК'!EE14)/('прил АЭСК'!$EA$8+'прил АЭСК'!$EC$8)</f>
        <v>0.32636929114305846</v>
      </c>
      <c r="K10" s="38">
        <f>('прил АЭСК'!EQ14+'прил АЭСК'!EU14)/('прил АЭСК'!$EQ$8+'прил АЭСК'!$ES$8)</f>
        <v>0.34370331777569424</v>
      </c>
      <c r="L10" s="38">
        <f>('прил АЭСК'!FG14+'прил АЭСК'!FK14)/('прил АЭСК'!$FG$8+'прил АЭСК'!$FI$8)</f>
        <v>0.35849904151615775</v>
      </c>
      <c r="M10" s="38">
        <f>('прил АЭСК'!FW14+'прил АЭСК'!GA14)/('прил АЭСК'!$FW$8+'прил АЭСК'!$FY$8)</f>
        <v>0.37418246905785946</v>
      </c>
    </row>
    <row r="11" spans="1:14" ht="15.75" x14ac:dyDescent="0.25">
      <c r="A11" s="39" t="s">
        <v>78</v>
      </c>
      <c r="B11" s="36">
        <f>('прил АЭСК'!C15+'прил АЭСК'!E15-'прил АЭСК'!I15-'прил АЭСК'!J15-'прил АЭСК'!M15-'прил АЭСК'!N15-'прил АЭСК'!O15)/('прил АЭСК'!$C$23+'прил АЭСК'!$E$23)</f>
        <v>0.10251083697133259</v>
      </c>
      <c r="C11" s="27">
        <f>('прил АЭСК'!S15+'прил АЭСК'!U15-'прил АЭСК'!Y15-'прил АЭСК'!Z15-'прил АЭСК'!AC15-'прил АЭСК'!AD15-'прил АЭСК'!AE15)/('прил АЭСК'!$S$23+'прил АЭСК'!$U$23)</f>
        <v>0.10104440129394621</v>
      </c>
      <c r="D11" s="27">
        <f>('прил АЭСК'!AI15+'прил АЭСК'!AK15-'прил АЭСК'!AO15-'прил АЭСК'!AP15-'прил АЭСК'!AS15-'прил АЭСК'!AT15-'прил АЭСК'!AU15)/('прил АЭСК'!$AI$23+'прил АЭСК'!$AK$23)</f>
        <v>9.727513122546691E-2</v>
      </c>
      <c r="E11" s="27">
        <f>('прил АЭСК'!AY15+'прил АЭСК'!BA15-'прил АЭСК'!BE15-'прил АЭСК'!BF15-'прил АЭСК'!BI15-'прил АЭСК'!BJ15-'прил АЭСК'!BK15)/('прил АЭСК'!$AY$23+'прил АЭСК'!$BA$23)</f>
        <v>9.6988889795448452E-2</v>
      </c>
      <c r="F11" s="27">
        <f>('прил АЭСК'!BO15+'прил АЭСК'!BQ15-'прил АЭСК'!BU15-'прил АЭСК'!BV15-'прил АЭСК'!BY15-'прил АЭСК'!BZ15-'прил АЭСК'!CA15)/('прил АЭСК'!$BO$23+'прил АЭСК'!$BQ$23)</f>
        <v>0.11453422477970299</v>
      </c>
      <c r="G11" s="27">
        <f>('прил АЭСК'!CE15+'прил АЭСК'!CG15-'прил АЭСК'!CK15-'прил АЭСК'!CL15-'прил АЭСК'!CO15-'прил АЭСК'!CP15-'прил АЭСК'!CQ15)/('прил АЭСК'!$CE$23+'прил АЭСК'!$CG$23)</f>
        <v>0.12930991991516197</v>
      </c>
      <c r="H11" s="27">
        <f>('прил АЭСК'!CU15+'прил АЭСК'!CY15)/('прил АЭСК'!$CU$8+'прил АЭСК'!$CW$8)</f>
        <v>0.13577105220474539</v>
      </c>
      <c r="I11" s="27">
        <f>('прил АЭСК'!DK15+'прил АЭСК'!DO15)/('прил АЭСК'!$DK$8+'прил АЭСК'!$DM$8)</f>
        <v>0.1600583843078027</v>
      </c>
      <c r="J11" s="27">
        <f>('прил АЭСК'!EA15+'прил АЭСК'!EE15)/('прил АЭСК'!$EA$8+'прил АЭСК'!$EC$8)</f>
        <v>0.11264392604365808</v>
      </c>
      <c r="K11" s="38">
        <f>('прил АЭСК'!EQ15+'прил АЭСК'!EU15)/('прил АЭСК'!$EQ$8+'прил АЭСК'!$ES$8)</f>
        <v>0.10442021578122128</v>
      </c>
      <c r="L11" s="38">
        <f>('прил АЭСК'!FG15+'прил АЭСК'!FK15)/('прил АЭСК'!$FG$8+'прил АЭСК'!$FI$8)</f>
        <v>0.11553104347474996</v>
      </c>
      <c r="M11" s="38">
        <f>('прил АЭСК'!FW15+'прил АЭСК'!GA15)/('прил АЭСК'!$FW$8+'прил АЭСК'!$FY$8)</f>
        <v>0.11096912733437599</v>
      </c>
    </row>
    <row r="12" spans="1:14" ht="15.75" x14ac:dyDescent="0.25">
      <c r="A12" s="39" t="s">
        <v>11</v>
      </c>
      <c r="B12" s="26">
        <f>B11+B10+B9+B8+B7+B6</f>
        <v>0.99927921627577843</v>
      </c>
      <c r="C12" s="26">
        <f t="shared" ref="C12:M12" si="0">C11+C10+C9+C8+C7+C6+C5</f>
        <v>1</v>
      </c>
      <c r="D12" s="26">
        <f t="shared" si="0"/>
        <v>1</v>
      </c>
      <c r="E12" s="26">
        <f t="shared" si="0"/>
        <v>1</v>
      </c>
      <c r="F12" s="26">
        <f t="shared" si="0"/>
        <v>0.99999999999999978</v>
      </c>
      <c r="G12" s="26">
        <f t="shared" si="0"/>
        <v>1</v>
      </c>
      <c r="H12" s="26">
        <f t="shared" si="0"/>
        <v>0.99999999999999989</v>
      </c>
      <c r="I12" s="26">
        <f t="shared" si="0"/>
        <v>0.99999999999999989</v>
      </c>
      <c r="J12" s="26">
        <f t="shared" si="0"/>
        <v>1</v>
      </c>
      <c r="K12" s="26">
        <f t="shared" si="0"/>
        <v>1</v>
      </c>
      <c r="L12" s="26">
        <f t="shared" si="0"/>
        <v>1.0000000000000002</v>
      </c>
      <c r="M12" s="26">
        <f t="shared" si="0"/>
        <v>1.0000000000000002</v>
      </c>
    </row>
  </sheetData>
  <mergeCells count="2">
    <mergeCell ref="C1:J1"/>
    <mergeCell ref="A3:M3"/>
  </mergeCells>
  <pageMargins left="0.7" right="0.7" top="0.75" bottom="0.75" header="0.3" footer="0.3"/>
  <pageSetup paperSize="9" scale="6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view="pageBreakPreview" zoomScale="90" zoomScaleNormal="90" zoomScaleSheetLayoutView="90" workbookViewId="0">
      <selection activeCell="L8" sqref="L8"/>
    </sheetView>
  </sheetViews>
  <sheetFormatPr defaultRowHeight="15" x14ac:dyDescent="0.25"/>
  <cols>
    <col min="1" max="1" width="49.28515625" style="3" customWidth="1"/>
    <col min="2" max="2" width="14.85546875" style="3" customWidth="1"/>
    <col min="3" max="5" width="14" style="3" bestFit="1" customWidth="1"/>
    <col min="6" max="7" width="14" style="3" customWidth="1"/>
    <col min="8" max="8" width="14.85546875" style="3" customWidth="1"/>
    <col min="9" max="9" width="15" style="3" customWidth="1"/>
    <col min="10" max="10" width="15.28515625" style="3" customWidth="1"/>
    <col min="11" max="11" width="15.42578125" style="3" customWidth="1"/>
    <col min="12" max="12" width="15" style="3" customWidth="1"/>
    <col min="13" max="13" width="14" style="3" customWidth="1"/>
    <col min="14" max="16384" width="9.140625" style="3"/>
  </cols>
  <sheetData>
    <row r="1" spans="1:13" ht="38.25" customHeight="1" x14ac:dyDescent="0.25">
      <c r="D1" s="168" t="s">
        <v>12</v>
      </c>
      <c r="E1" s="168"/>
      <c r="F1" s="168"/>
      <c r="G1" s="168"/>
      <c r="H1" s="168"/>
      <c r="I1" s="168"/>
      <c r="J1" s="168"/>
    </row>
    <row r="2" spans="1:13" ht="2.25" customHeight="1" x14ac:dyDescent="0.25">
      <c r="A2" s="16"/>
    </row>
    <row r="3" spans="1:13" ht="32.25" customHeight="1" x14ac:dyDescent="0.25">
      <c r="A3" s="169" t="s">
        <v>10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15.75" x14ac:dyDescent="0.25">
      <c r="A4" s="17" t="s">
        <v>4</v>
      </c>
      <c r="B4" s="18">
        <v>44562</v>
      </c>
      <c r="C4" s="18">
        <v>44593</v>
      </c>
      <c r="D4" s="18">
        <v>44621</v>
      </c>
      <c r="E4" s="18">
        <v>44652</v>
      </c>
      <c r="F4" s="18">
        <v>44682</v>
      </c>
      <c r="G4" s="18">
        <v>44713</v>
      </c>
      <c r="H4" s="18">
        <v>44743</v>
      </c>
      <c r="I4" s="18">
        <v>44774</v>
      </c>
      <c r="J4" s="18">
        <v>44805</v>
      </c>
      <c r="K4" s="18">
        <v>44835</v>
      </c>
      <c r="L4" s="18">
        <v>44866</v>
      </c>
      <c r="M4" s="18">
        <v>44896</v>
      </c>
    </row>
    <row r="5" spans="1:13" ht="31.5" x14ac:dyDescent="0.25">
      <c r="A5" s="39" t="str">
        <f>'Приложение № 2'!A5</f>
        <v xml:space="preserve">Население, осуществляющее оплату по зонным тарифам (ночь)-(полупик (день) </v>
      </c>
      <c r="B5" s="36">
        <f>('прил АЭСК'!E8-'прил АЭСК'!G8)</f>
        <v>65.591999999989639</v>
      </c>
      <c r="C5" s="27">
        <f>('прил АЭСК'!U8-'прил АЭСК'!W8)</f>
        <v>67.452780000006896</v>
      </c>
      <c r="D5" s="27">
        <f>('прил АЭСК'!AK8-'прил АЭСК'!AM8)</f>
        <v>35.592000000004191</v>
      </c>
      <c r="E5" s="27">
        <f>('прил АЭСК'!BA8-'прил АЭСК'!BC8)</f>
        <v>45.228000000002794</v>
      </c>
      <c r="F5" s="27">
        <f>('прил АЭСК'!BQ8-'прил АЭСК'!BS8)</f>
        <v>46.4769999999844</v>
      </c>
      <c r="G5" s="27">
        <f>('прил АЭСК'!CG8-'прил АЭСК'!CI8)</f>
        <v>55.095000000001164</v>
      </c>
      <c r="H5" s="37">
        <f>('прил АЭСК'!CW8-'прил АЭСК'!CY8)</f>
        <v>70.603000000002794</v>
      </c>
      <c r="I5" s="27">
        <f>('прил АЭСК'!DM8-'прил АЭСК'!DO8)</f>
        <v>63.744999999995343</v>
      </c>
      <c r="J5" s="27">
        <f>('прил АЭСК'!EC8-'прил АЭСК'!EE8)</f>
        <v>65.854000000006636</v>
      </c>
      <c r="K5" s="38">
        <f>('прил АЭСК'!ES8-'прил АЭСК'!EU8)</f>
        <v>48.311000000001513</v>
      </c>
      <c r="L5" s="38">
        <f>('прил АЭСК'!FI8-'прил АЭСК'!FK8)</f>
        <v>44.404999999984284</v>
      </c>
      <c r="M5" s="38">
        <f>('прил АЭСК'!FY8-'прил АЭСК'!GA8)</f>
        <v>77.802000000010594</v>
      </c>
    </row>
    <row r="6" spans="1:13" ht="126" x14ac:dyDescent="0.25">
      <c r="A6" s="39" t="str">
        <f>'Приложение № 2'!A6</f>
        <v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v>
      </c>
      <c r="B6" s="36">
        <f>('прил АЭСК'!C10+'прил АЭСК'!E10-'прил АЭСК'!I10-'прил АЭСК'!J10-'прил АЭСК'!M10-'прил АЭСК'!N10-'прил АЭСК'!O10)</f>
        <v>42034.373</v>
      </c>
      <c r="C6" s="27">
        <f>('прил АЭСК'!S10+'прил АЭСК'!U10-'прил АЭСК'!Y10-'прил АЭСК'!Z10-'прил АЭСК'!AC10-'прил АЭСК'!AD10-'прил АЭСК'!AE10)</f>
        <v>40999.561000000002</v>
      </c>
      <c r="D6" s="27">
        <f>('прил АЭСК'!AI10+'прил АЭСК'!AK10-'прил АЭСК'!AO10-'прил АЭСК'!AP10-'прил АЭСК'!AS10-'прил АЭСК'!AT10-'прил АЭСК'!AU10)</f>
        <v>37857.472000000002</v>
      </c>
      <c r="E6" s="27">
        <f>('прил АЭСК'!AY10+'прил АЭСК'!BA10-'прил АЭСК'!BE10-'прил АЭСК'!BF10-'прил АЭСК'!BI10-'прил АЭСК'!BJ10-'прил АЭСК'!BK10)</f>
        <v>37493.529000000002</v>
      </c>
      <c r="F6" s="27">
        <f>('прил АЭСК'!BO10+'прил АЭСК'!BQ10-'прил АЭСК'!BU10-'прил АЭСК'!BV10-'прил АЭСК'!BY10-'прил АЭСК'!BZ10-'прил АЭСК'!CA10)</f>
        <v>35647.586000000003</v>
      </c>
      <c r="G6" s="27">
        <f>('прил АЭСК'!CE10+'прил АЭСК'!CG10-'прил АЭСК'!CK10-'прил АЭСК'!CL10-'прил АЭСК'!CO10-'прил АЭСК'!CP10-'прил АЭСК'!CQ10)</f>
        <v>37287.637999999999</v>
      </c>
      <c r="H6" s="27">
        <f>('прил АЭСК'!CU10+'прил АЭСК'!CY10)</f>
        <v>42307.839</v>
      </c>
      <c r="I6" s="27">
        <f>('прил АЭСК'!DK10+'прил АЭСК'!DO10)</f>
        <v>47656.866999999998</v>
      </c>
      <c r="J6" s="27">
        <f>('прил АЭСК'!EA10+'прил АЭСК'!EE10)</f>
        <v>44196.553999999996</v>
      </c>
      <c r="K6" s="38">
        <f>('прил АЭСК'!EQ10+'прил АЭСК'!EU10)</f>
        <v>36606.904000000002</v>
      </c>
      <c r="L6" s="38">
        <f>('прил АЭСК'!FG10+'прил АЭСК'!FK10)</f>
        <v>38625.949000000001</v>
      </c>
      <c r="M6" s="38">
        <f>('прил АЭСК'!FW10+'прил АЭСК'!GA10)</f>
        <v>39654.167999999998</v>
      </c>
    </row>
    <row r="7" spans="1:13" ht="78.75" hidden="1" x14ac:dyDescent="0.25">
      <c r="A7" s="39" t="str">
        <f>'Приложение № 2'!A7</f>
        <v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v>
      </c>
      <c r="B7" s="36">
        <f>('прил АЭСК'!C11+'прил АЭСК'!E11-'прил АЭСК'!I11-'прил АЭСК'!J11-'прил АЭСК'!M11-'прил АЭСК'!N11-'прил АЭСК'!O11)</f>
        <v>0</v>
      </c>
      <c r="C7" s="27">
        <f>('прил АЭСК'!S11+'прил АЭСК'!U11-'прил АЭСК'!Y11-'прил АЭСК'!Z11-'прил АЭСК'!AC11-'прил АЭСК'!AD11-'прил АЭСК'!AE11)</f>
        <v>0</v>
      </c>
      <c r="D7" s="27">
        <f>('прил АЭСК'!AI11+'прил АЭСК'!AK11-'прил АЭСК'!AO11-'прил АЭСК'!AP11-'прил АЭСК'!AS11-'прил АЭСК'!AT11-'прил АЭСК'!AU11)</f>
        <v>0</v>
      </c>
      <c r="E7" s="27">
        <f>('прил АЭСК'!AY11+'прил АЭСК'!BA11-'прил АЭСК'!BE11-'прил АЭСК'!BF11-'прил АЭСК'!BI11-'прил АЭСК'!BJ11-'прил АЭСК'!BK11)</f>
        <v>0</v>
      </c>
      <c r="F7" s="27">
        <f>('прил АЭСК'!BO11+'прил АЭСК'!BQ11-'прил АЭСК'!BU11-'прил АЭСК'!BV11-'прил АЭСК'!BY11-'прил АЭСК'!BZ11-'прил АЭСК'!CA11)</f>
        <v>0</v>
      </c>
      <c r="G7" s="27">
        <f>('прил АЭСК'!CE11+'прил АЭСК'!CG11-'прил АЭСК'!CK11-'прил АЭСК'!CL11-'прил АЭСК'!CO11-'прил АЭСК'!CP11-'прил АЭСК'!CQ11)</f>
        <v>0</v>
      </c>
      <c r="H7" s="27">
        <f>('прил АЭСК'!CU11+'прил АЭСК'!CY11)</f>
        <v>0</v>
      </c>
      <c r="I7" s="27">
        <f>('прил АЭСК'!DK11+'прил АЭСК'!DO11)</f>
        <v>0</v>
      </c>
      <c r="J7" s="27">
        <f>('прил АЭСК'!EA11+'прил АЭСК'!EE11)</f>
        <v>0</v>
      </c>
      <c r="K7" s="38">
        <f>('прил АЭСК'!EQ11+'прил АЭСК'!EU11)</f>
        <v>0</v>
      </c>
      <c r="L7" s="38">
        <f>('прил АЭСК'!FG11+'прил АЭСК'!FK11)</f>
        <v>0</v>
      </c>
      <c r="M7" s="38">
        <f>('прил АЭСК'!FW11+'прил АЭСК'!GA11)</f>
        <v>0</v>
      </c>
    </row>
    <row r="8" spans="1:13" ht="94.5" x14ac:dyDescent="0.25">
      <c r="A8" s="39" t="str">
        <f>'Приложение № 2'!A8</f>
        <v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v>
      </c>
      <c r="B8" s="36">
        <f>('прил АЭСК'!C12+'прил АЭСК'!E12-'прил АЭСК'!I12-'прил АЭСК'!J12-'прил АЭСК'!M12-'прил АЭСК'!N12-'прил АЭСК'!O12)</f>
        <v>6247.22</v>
      </c>
      <c r="C8" s="27">
        <f>('прил АЭСК'!S12+'прил АЭСК'!U12-'прил АЭСК'!Y12-'прил АЭСК'!Z12-'прил АЭСК'!AC12-'прил АЭСК'!AD12-'прил АЭСК'!AE12)</f>
        <v>5901.3029999999999</v>
      </c>
      <c r="D8" s="27">
        <f>('прил АЭСК'!AI12+'прил АЭСК'!AK12-'прил АЭСК'!AO12-'прил АЭСК'!AP12-'прил АЭСК'!AS12-'прил АЭСК'!AT12-'прил АЭСК'!AU12)</f>
        <v>5421.6829290000014</v>
      </c>
      <c r="E8" s="27">
        <f>('прил АЭСК'!AY12+'прил АЭСК'!BA12-'прил АЭСК'!BE12-'прил АЭСК'!BF12-'прил АЭСК'!BI12-'прил АЭСК'!BJ12-'прил АЭСК'!BK12)</f>
        <v>4624.24</v>
      </c>
      <c r="F8" s="27">
        <f>('прил АЭСК'!BO12+'прил АЭСК'!BQ12-'прил АЭСК'!BU12-'прил АЭСК'!BV12-'прил АЭСК'!BY12-'прил АЭСК'!BZ12-'прил АЭСК'!CA12)</f>
        <v>3507.4279999999999</v>
      </c>
      <c r="G8" s="27">
        <f>('прил АЭСК'!CE12+'прил АЭСК'!CG12-'прил АЭСК'!CK12-'прил АЭСК'!CL12-'прил АЭСК'!CO12-'прил АЭСК'!CP12-'прил АЭСК'!CQ12)</f>
        <v>3321.4760000000001</v>
      </c>
      <c r="H8" s="27">
        <f>('прил АЭСК'!CU12+'прил АЭСК'!CY12)</f>
        <v>3627.0549999999998</v>
      </c>
      <c r="I8" s="27">
        <f>('прил АЭСК'!DK12+'прил АЭСК'!DO12)</f>
        <v>4588.991</v>
      </c>
      <c r="J8" s="27">
        <f>('прил АЭСК'!EA12+'прил АЭСК'!EE12)</f>
        <v>3835.2579999999998</v>
      </c>
      <c r="K8" s="38">
        <f>('прил АЭСК'!EQ12+'прил АЭСК'!EU12)</f>
        <v>3592.357</v>
      </c>
      <c r="L8" s="38">
        <f>('прил АЭСК'!FG12+'прил АЭСК'!FK12)</f>
        <v>5126.0910000000003</v>
      </c>
      <c r="M8" s="38">
        <f>('прил АЭСК'!FW12+'прил АЭСК'!GA12)</f>
        <v>6369.1490000000003</v>
      </c>
    </row>
    <row r="9" spans="1:13" ht="94.5" hidden="1" x14ac:dyDescent="0.25">
      <c r="A9" s="39" t="str">
        <f>'Приложение № 2'!A9</f>
        <v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v>
      </c>
      <c r="B9" s="36">
        <f>('прил АЭСК'!C13+'прил АЭСК'!E13-'прил АЭСК'!I13-'прил АЭСК'!J13-'прил АЭСК'!M13-'прил АЭСК'!N13-'прил АЭСК'!O13)</f>
        <v>0</v>
      </c>
      <c r="C9" s="27">
        <f>('прил АЭСК'!S13+'прил АЭСК'!U13-'прил АЭСК'!Y13-'прил АЭСК'!Z13-'прил АЭСК'!AC13-'прил АЭСК'!AD13-'прил АЭСК'!AE13)</f>
        <v>0</v>
      </c>
      <c r="D9" s="27">
        <f>('прил АЭСК'!AI13+'прил АЭСК'!AK13-'прил АЭСК'!AO13-'прил АЭСК'!AP13-'прил АЭСК'!AS13-'прил АЭСК'!AT13-'прил АЭСК'!AU13)</f>
        <v>0</v>
      </c>
      <c r="E9" s="27">
        <f>('прил АЭСК'!AY13+'прил АЭСК'!BA13-'прил АЭСК'!BE13-'прил АЭСК'!BF13-'прил АЭСК'!BI13-'прил АЭСК'!BJ13-'прил АЭСК'!BK13)</f>
        <v>0</v>
      </c>
      <c r="F9" s="27">
        <f>('прил АЭСК'!BO13+'прил АЭСК'!BQ13-'прил АЭСК'!BU13-'прил АЭСК'!BV13-'прил АЭСК'!BY13-'прил АЭСК'!BZ13-'прил АЭСК'!CA13)</f>
        <v>0</v>
      </c>
      <c r="G9" s="27">
        <f>('прил АЭСК'!CE13+'прил АЭСК'!CG13-'прил АЭСК'!CK13-'прил АЭСК'!CL13-'прил АЭСК'!CO13-'прил АЭСК'!CP13-'прил АЭСК'!CQ13)</f>
        <v>0</v>
      </c>
      <c r="H9" s="27">
        <f>('прил АЭСК'!CU13+'прил АЭСК'!CY13)</f>
        <v>0</v>
      </c>
      <c r="I9" s="27">
        <f>('прил АЭСК'!DK13+'прил АЭСК'!DO13)</f>
        <v>0</v>
      </c>
      <c r="J9" s="27">
        <f>('прил АЭСК'!EA13+'прил АЭСК'!EE13)</f>
        <v>0</v>
      </c>
      <c r="K9" s="38">
        <f>('прил АЭСК'!EQ13+'прил АЭСК'!EU13)</f>
        <v>0</v>
      </c>
      <c r="L9" s="38">
        <f>('прил АЭСК'!FG13+'прил АЭСК'!FK13)</f>
        <v>0</v>
      </c>
      <c r="M9" s="38">
        <f>('прил АЭСК'!FW13+'прил АЭСК'!GA13)</f>
        <v>0</v>
      </c>
    </row>
    <row r="10" spans="1:13" ht="47.25" x14ac:dyDescent="0.25">
      <c r="A10" s="39" t="str">
        <f>'Приложение № 2'!A10</f>
        <v>Население, проживающее в сельских населенных пунктах, а также приравненные к нему категории потребителей</v>
      </c>
      <c r="B10" s="36">
        <f>('прил АЭСК'!C14+'прил АЭСК'!E14-'прил АЭСК'!I14-'прил АЭСК'!J14-'прил АЭСК'!M14-'прил АЭСК'!N14-'прил АЭСК'!O14)</f>
        <v>33324.678</v>
      </c>
      <c r="C10" s="27">
        <f>('прил АЭСК'!S14+'прил АЭСК'!U14-'прил АЭСК'!Y14-'прил АЭСК'!Z14-'прил АЭСК'!AC14-'прил АЭСК'!AD14-'прил АЭСК'!AE14)</f>
        <v>33783.462824000118</v>
      </c>
      <c r="D10" s="27">
        <f>('прил АЭСК'!AI14+'прил АЭСК'!AK14-'прил АЭСК'!AO14-'прил АЭСК'!AP14-'прил АЭСК'!AS14-'прил АЭСК'!AT14-'прил АЭСК'!AU14)</f>
        <v>29170.458999999999</v>
      </c>
      <c r="E10" s="27">
        <f>('прил АЭСК'!AY14+'прил АЭСК'!BA14-'прил АЭСК'!BE14-'прил АЭСК'!BF14-'прил АЭСК'!BI14-'прил АЭСК'!BJ14-'прил АЭСК'!BK14)</f>
        <v>29090.339</v>
      </c>
      <c r="F10" s="27">
        <f>('прил АЭСК'!BO14+'прил АЭСК'!BQ14-'прил АЭСК'!BU14-'прил АЭСК'!BV14-'прил АЭСК'!BY14-'прил АЭСК'!BZ14-'прил АЭСК'!CA14)</f>
        <v>25104.177</v>
      </c>
      <c r="G10" s="27">
        <f>('прил АЭСК'!CE14+'прил АЭСК'!CG14-'прил АЭСК'!CK14-'прил АЭСК'!CL14-'прил АЭСК'!CO14-'прил АЭСК'!CP14-'прил АЭСК'!CQ14)</f>
        <v>24907.144</v>
      </c>
      <c r="H10" s="27">
        <f>('прил АЭСК'!CU14+'прил АЭСК'!CY14)</f>
        <v>26853.34</v>
      </c>
      <c r="I10" s="27">
        <f>('прил АЭСК'!DK14+'прил АЭСК'!DO14)</f>
        <v>28917.317999999999</v>
      </c>
      <c r="J10" s="27">
        <f>('прил АЭСК'!EA14+'прил АЭСК'!EE14)</f>
        <v>27982.123</v>
      </c>
      <c r="K10" s="38">
        <f>('прил АЭСК'!EQ14+'прил АЭСК'!EU14)</f>
        <v>25065.797999999999</v>
      </c>
      <c r="L10" s="38">
        <f>('прил АЭСК'!FG14+'прил АЭСК'!FK14)</f>
        <v>29851.486000000001</v>
      </c>
      <c r="M10" s="38">
        <f>('прил АЭСК'!FW14+'прил АЭСК'!GA14)</f>
        <v>33505.455999999998</v>
      </c>
    </row>
    <row r="11" spans="1:13" ht="43.5" customHeight="1" x14ac:dyDescent="0.25">
      <c r="A11" s="39" t="str">
        <f>'Приложение № 2'!A11</f>
        <v>Приравненные к населению категории потребителей</v>
      </c>
      <c r="B11" s="36">
        <f>('прил АЭСК'!C15+'прил АЭСК'!E15-'прил АЭСК'!I15-'прил АЭСК'!J15-'прил АЭСК'!M15-'прил АЭСК'!N15-'прил АЭСК'!O15)</f>
        <v>9328.5260000000017</v>
      </c>
      <c r="C11" s="27">
        <f>('прил АЭСК'!S15+'прил АЭСК'!U15-'прил АЭСК'!Y15-'прил АЭСК'!Z15-'прил АЭСК'!AC15-'прил АЭСК'!AD15-'прил АЭСК'!AE15)</f>
        <v>9076.6610000000001</v>
      </c>
      <c r="D11" s="27">
        <f>('прил АЭСК'!AI15+'прил АЭСК'!AK15-'прил АЭСК'!AO15-'прил АЭСК'!AP15-'прил АЭСК'!AS15-'прил АЭСК'!AT15-'прил АЭСК'!AU15)</f>
        <v>7810.8050000000003</v>
      </c>
      <c r="E11" s="27">
        <f>('прил АЭСК'!AY15+'прил АЭСК'!BA15-'прил АЭСК'!BE15-'прил АЭСК'!BF15-'прил АЭСК'!BI15-'прил АЭСК'!BJ15-'прил АЭСК'!BK15)</f>
        <v>7653.0419999999995</v>
      </c>
      <c r="F11" s="27">
        <f>('прил АЭСК'!BO15+'прил АЭСК'!BQ15-'прил АЭСК'!BU15-'прил АЭСК'!BV15-'прил АЭСК'!BY15-'прил АЭСК'!BZ15-'прил АЭСК'!CA15)</f>
        <v>8317.8819999999996</v>
      </c>
      <c r="G11" s="27">
        <f>('прил АЭСК'!CE15+'прил АЭСК'!CG15-'прил АЭСК'!CK15-'прил АЭСК'!CL15-'прил АЭСК'!CO15-'прил АЭСК'!CP15-'прил АЭСК'!CQ15)</f>
        <v>9738.2829999999994</v>
      </c>
      <c r="H11" s="27">
        <f>('прил АЭСК'!CU15+'прил АЭСК'!CY15)</f>
        <v>11446.181</v>
      </c>
      <c r="I11" s="27">
        <f>('прил АЭСК'!DK15+'прил АЭСК'!DO15)</f>
        <v>15478.516000000003</v>
      </c>
      <c r="J11" s="27">
        <f>('прил АЭСК'!EA15+'прил АЭСК'!EE15)</f>
        <v>9657.8209999999999</v>
      </c>
      <c r="K11" s="38">
        <f>('прил АЭСК'!EQ15+'прил АЭСК'!EU15)</f>
        <v>7615.2190000000001</v>
      </c>
      <c r="L11" s="38">
        <f>('прил АЭСК'!FG15+'прил АЭСК'!FK15)</f>
        <v>9620.034999999998</v>
      </c>
      <c r="M11" s="38">
        <f>('прил АЭСК'!FW15+'прил АЭСК'!GA15)</f>
        <v>9936.5189999999984</v>
      </c>
    </row>
    <row r="12" spans="1:13" ht="24" customHeight="1" x14ac:dyDescent="0.25">
      <c r="A12" s="19" t="s">
        <v>11</v>
      </c>
      <c r="B12" s="28">
        <f>SUM(B5:B11)</f>
        <v>91000.388999999981</v>
      </c>
      <c r="C12" s="29">
        <f>SUM(C5:C11)</f>
        <v>89828.440604000119</v>
      </c>
      <c r="D12" s="29">
        <f>SUM(D5:D11)</f>
        <v>80296.010929000011</v>
      </c>
      <c r="E12" s="29">
        <f t="shared" ref="E12:M12" si="0">SUM(E5:E11)</f>
        <v>78906.378000000012</v>
      </c>
      <c r="F12" s="29">
        <f t="shared" si="0"/>
        <v>72623.549999999988</v>
      </c>
      <c r="G12" s="30">
        <f>SUM(G5:G11)</f>
        <v>75309.635999999999</v>
      </c>
      <c r="H12" s="30">
        <f t="shared" si="0"/>
        <v>84305.017999999996</v>
      </c>
      <c r="I12" s="30">
        <f t="shared" si="0"/>
        <v>96705.437000000005</v>
      </c>
      <c r="J12" s="30">
        <f t="shared" si="0"/>
        <v>85737.61</v>
      </c>
      <c r="K12" s="30">
        <f t="shared" si="0"/>
        <v>72928.588999999993</v>
      </c>
      <c r="L12" s="30">
        <f t="shared" si="0"/>
        <v>83267.965999999986</v>
      </c>
      <c r="M12" s="30">
        <f t="shared" si="0"/>
        <v>89543.094000000012</v>
      </c>
    </row>
    <row r="13" spans="1:13" ht="26.25" customHeight="1" x14ac:dyDescent="0.25"/>
    <row r="19" spans="1:7" ht="30" x14ac:dyDescent="0.25">
      <c r="A19" s="168"/>
      <c r="B19" s="168"/>
      <c r="C19" s="168"/>
      <c r="D19" s="168"/>
      <c r="E19" s="168"/>
      <c r="F19" s="168"/>
      <c r="G19" s="168"/>
    </row>
    <row r="20" spans="1:7" ht="30" x14ac:dyDescent="0.25">
      <c r="A20" s="20"/>
      <c r="B20" s="20"/>
      <c r="C20" s="20"/>
      <c r="D20" s="20"/>
      <c r="E20" s="20"/>
      <c r="F20" s="20"/>
      <c r="G20" s="20"/>
    </row>
  </sheetData>
  <mergeCells count="3">
    <mergeCell ref="D1:J1"/>
    <mergeCell ref="A3:M3"/>
    <mergeCell ref="A19:G19"/>
  </mergeCells>
  <printOptions horizontalCentered="1"/>
  <pageMargins left="0.25" right="0.25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 Рус</vt:lpstr>
      <vt:lpstr>прил АЭСК</vt:lpstr>
      <vt:lpstr>Приложение № 1</vt:lpstr>
      <vt:lpstr>Приложение № 2</vt:lpstr>
      <vt:lpstr>Приложение № 4</vt:lpstr>
      <vt:lpstr>'Приложение № 1'!Область_печати</vt:lpstr>
      <vt:lpstr>'Приложение №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2025-08-12T05:56:25Z</dcterms:modified>
</cp:coreProperties>
</file>